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7320" tabRatio="821" firstSheet="1" activeTab="1"/>
  </bookViews>
  <sheets>
    <sheet name="000000" sheetId="1" state="veryHidden" r:id="rId1"/>
    <sheet name="CONS. COMPREHENSIVE INCOME" sheetId="2" r:id="rId2"/>
    <sheet name="CONS. FINANCIAL POSITION" sheetId="3" r:id="rId3"/>
    <sheet name="CONS. CASH FLOW" sheetId="4" r:id="rId4"/>
    <sheet name="CONS. CHANGES IN EQUITY" sheetId="5" r:id="rId5"/>
  </sheets>
  <definedNames>
    <definedName name="_xlnm.Print_Area" localSheetId="3">'CONS. CASH FLOW'!$A$1:$E$68</definedName>
    <definedName name="_xlnm.Print_Area" localSheetId="4">'CONS. CHANGES IN EQUITY'!$A$1:$J$46</definedName>
    <definedName name="_xlnm.Print_Area" localSheetId="1">'CONS. COMPREHENSIVE INCOME'!$A$1:$I$77</definedName>
    <definedName name="_xlnm.Print_Area" localSheetId="2">'CONS. FINANCIAL POSITION'!$A$1:$G$56</definedName>
  </definedNames>
  <calcPr fullCalcOnLoad="1"/>
</workbook>
</file>

<file path=xl/sharedStrings.xml><?xml version="1.0" encoding="utf-8"?>
<sst xmlns="http://schemas.openxmlformats.org/spreadsheetml/2006/main" count="245" uniqueCount="178">
  <si>
    <t>Taxation</t>
  </si>
  <si>
    <t>CURRENT</t>
  </si>
  <si>
    <t>YEAR</t>
  </si>
  <si>
    <t>QUARTER</t>
  </si>
  <si>
    <t>RM'000</t>
  </si>
  <si>
    <t>(The figures have not been audited).</t>
  </si>
  <si>
    <t>Share capital</t>
  </si>
  <si>
    <t>CORRESPONDING</t>
  </si>
  <si>
    <t>PERIOD</t>
  </si>
  <si>
    <t>PRECEDING</t>
  </si>
  <si>
    <t>Inventories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</si>
  <si>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</si>
  <si>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</si>
  <si>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</si>
  <si>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</si>
  <si>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</si>
  <si>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</si>
  <si>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</si>
  <si>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</si>
  <si>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</si>
  <si>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 xml:space="preserve">            CUMULATIVE QUARTER</t>
  </si>
  <si>
    <t>Cash flows from financing activities</t>
  </si>
  <si>
    <t xml:space="preserve"> </t>
  </si>
  <si>
    <t>Operating expenses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</si>
  <si>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</si>
  <si>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</si>
  <si>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</si>
  <si>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</si>
  <si>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</si>
  <si>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</si>
  <si>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</si>
  <si>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</si>
  <si>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</si>
  <si>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</si>
  <si>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</si>
  <si>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</si>
  <si>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</si>
  <si>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</si>
  <si>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</si>
  <si>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</si>
  <si>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</si>
  <si>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</si>
  <si>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</si>
  <si>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</si>
  <si>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</si>
  <si>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</si>
  <si>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</si>
  <si>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</si>
  <si>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</si>
  <si>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 xml:space="preserve">   Acquisition of property, plant and equipment</t>
  </si>
  <si>
    <t xml:space="preserve">   Interest expense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</si>
  <si>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</si>
  <si>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</si>
  <si>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</si>
  <si>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</si>
  <si>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</si>
  <si>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</si>
  <si>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</si>
  <si>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</si>
  <si>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</si>
  <si>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</si>
  <si>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</si>
  <si>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</si>
  <si>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</si>
  <si>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</si>
  <si>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</si>
  <si>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</si>
  <si>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</si>
  <si>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</si>
  <si>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</si>
  <si>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INTEREST</t>
  </si>
  <si>
    <t xml:space="preserve">   Interest received</t>
  </si>
  <si>
    <t xml:space="preserve">   Property, plant and equipment written off</t>
  </si>
  <si>
    <t xml:space="preserve">   Other investments</t>
  </si>
  <si>
    <t xml:space="preserve">   Share of results in associates and jointly controlled entity</t>
  </si>
  <si>
    <t xml:space="preserve">   Interest income</t>
  </si>
  <si>
    <t xml:space="preserve">   Tax refund</t>
  </si>
  <si>
    <t>Share of results of associated companies</t>
  </si>
  <si>
    <t>Investment properties</t>
  </si>
  <si>
    <t>Other investments</t>
  </si>
  <si>
    <t>Prepaid land lease payment</t>
  </si>
  <si>
    <t>Net profit for the period</t>
  </si>
  <si>
    <t>Revenue reserves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</si>
  <si>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</si>
  <si>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</si>
  <si>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</si>
  <si>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cash used in financing activities</t>
  </si>
  <si>
    <t>RETAINED EARNINGS / (ACCUMULATED LOSSES)</t>
  </si>
  <si>
    <t xml:space="preserve">               per share is presented as equal to basic earnings per share.</t>
  </si>
  <si>
    <t xml:space="preserve">   Increase/(Decrease) in trade and other payables</t>
  </si>
  <si>
    <t>Total comprehensive income for the period</t>
  </si>
  <si>
    <t>Profit for the period attributable to:</t>
  </si>
  <si>
    <t>Owners of the Company</t>
  </si>
  <si>
    <t>Non-Controlling Interests</t>
  </si>
  <si>
    <t>Total Comprehensive income fro the period</t>
  </si>
  <si>
    <t>attributable to:</t>
  </si>
  <si>
    <t>Earnings per share ("EPS") (in sen)</t>
  </si>
  <si>
    <t>DISTRIBUTABLE</t>
  </si>
  <si>
    <t>NON-DISTRIBUTABLE</t>
  </si>
  <si>
    <t>FOREIGN CURRENCY TRANSLATION RESERVE</t>
  </si>
  <si>
    <t>Gross profit</t>
  </si>
  <si>
    <t>Interest income</t>
  </si>
  <si>
    <t>Other income</t>
  </si>
  <si>
    <t>Administrative Expenses</t>
  </si>
  <si>
    <t>ATTRIBUTABLE TO</t>
  </si>
  <si>
    <t xml:space="preserve">OWNERS OF THE </t>
  </si>
  <si>
    <t>PARENT, TOTAL</t>
  </si>
  <si>
    <t>Total comprehensive income for</t>
  </si>
  <si>
    <t>the period</t>
  </si>
  <si>
    <t xml:space="preserve">   Net of Impairment loss for trade receivables</t>
  </si>
  <si>
    <t xml:space="preserve">   Amortisation of prepaid land lease payments</t>
  </si>
  <si>
    <t xml:space="preserve">   Fair value adjustment of investment properties</t>
  </si>
  <si>
    <t xml:space="preserve">   Loss recognised on remeasurement to fair value</t>
  </si>
  <si>
    <t xml:space="preserve">   Gain on foreign exchange</t>
  </si>
  <si>
    <t xml:space="preserve">   Net proceeds from/(repayment of) borrowings</t>
  </si>
  <si>
    <t>NON-</t>
  </si>
  <si>
    <t>CONTROLLING</t>
  </si>
  <si>
    <t>CONDENSED CONSOLIDATED STATEMENT OF CASH FLOWS</t>
  </si>
  <si>
    <t xml:space="preserve">  (The figures have not been audited).</t>
  </si>
  <si>
    <t>NET ASSETS PER SHARE ATTRIBUTABLE TO OWNERS 
OF THE COMPANY (RM)</t>
  </si>
  <si>
    <t xml:space="preserve">   Dividend paid</t>
  </si>
  <si>
    <t xml:space="preserve">   Increase/(Decrease) in amount due to customers for contract works</t>
  </si>
  <si>
    <t xml:space="preserve">   Acquisition of subsidiaries</t>
  </si>
  <si>
    <t xml:space="preserve">   Acquisition of investment properties</t>
  </si>
  <si>
    <t>Note 1 - Basic earnings per share is calculated based on the net profit for the period attributable to equity holders of parent</t>
  </si>
  <si>
    <t>Note 2 - The Company has no potential ordinary shares in issue as at balance sheet date and therefore, diluted earnings</t>
  </si>
  <si>
    <t xml:space="preserve">Exchange difference on translation of foreign </t>
  </si>
  <si>
    <t>entity</t>
  </si>
  <si>
    <t>Intangible assets</t>
  </si>
  <si>
    <t>Loans and borrowings</t>
  </si>
  <si>
    <t>Non-controlling interest</t>
  </si>
  <si>
    <t>At 1 July 2011</t>
  </si>
  <si>
    <t>Increase in investment by non-controlling</t>
  </si>
  <si>
    <t>Interest in subsidiary companies</t>
  </si>
  <si>
    <t xml:space="preserve">   Increase in fixed deposit pledged</t>
  </si>
  <si>
    <t xml:space="preserve">   Proceeds from issuance of ordinary shares</t>
  </si>
  <si>
    <t>Other current assets</t>
  </si>
  <si>
    <t>Other comprehensive income:</t>
  </si>
  <si>
    <t>Items that may be reclassified subsequently to profit or loss:</t>
  </si>
  <si>
    <t>CONDENSED CONSOLIDATED STATEMENT OF PROFIT OR LOSS AND OTHER COMPREHENSIVE INCOME</t>
  </si>
  <si>
    <t>Development property</t>
  </si>
  <si>
    <t>At 1 July 2012</t>
  </si>
  <si>
    <t xml:space="preserve"> for the financial year ended 30 June 2012.</t>
  </si>
  <si>
    <t>for the financial year ended 30 June 2012.</t>
  </si>
  <si>
    <t>UNAUDITED CONDENSED CONSOLIDATED FINANCIAL POSITION</t>
  </si>
  <si>
    <t>As at</t>
  </si>
  <si>
    <t>Dividends on ordinary shares</t>
  </si>
  <si>
    <t xml:space="preserve">   Write down of investments</t>
  </si>
  <si>
    <t xml:space="preserve">   Acquisition of property development cost</t>
  </si>
  <si>
    <t xml:space="preserve">   Acquisition of non controlling interest</t>
  </si>
  <si>
    <t>the Annual Financial Report for the financial year ended 30 June 2012.</t>
  </si>
  <si>
    <t>This Condensed Consolidated Statement of Profit or Loss and Other Comprehensive Income should be read in conjunction with</t>
  </si>
  <si>
    <t>This Condensed Consolidated Financial Position should be read in conjunction with the Annual Financial Report</t>
  </si>
  <si>
    <t xml:space="preserve"># </t>
  </si>
  <si>
    <t>Refer to Part A - Notes Pursuant to Malaysian Financial Reporting Standard 134 ("MFRS 134") of A1.1 (I), A1.1 (ii) and A1.1 (iii).</t>
  </si>
  <si>
    <t>Remarks:</t>
  </si>
  <si>
    <t>CONDENSED CONSOLIDATED STATEMENT OF CHANGES IN EQUITY FOR THE 12 MONTHS ENDED 30 JUNE 2013</t>
  </si>
  <si>
    <t>12 MONTHS ENDED 30 JUNE 2013</t>
  </si>
  <si>
    <t>At 30 June 2012</t>
  </si>
  <si>
    <t>12 MONTHS ENDED 30 JUNE 2012</t>
  </si>
  <si>
    <t xml:space="preserve"> ENDED 30/6/2013</t>
  </si>
  <si>
    <t xml:space="preserve"> ENDED 30/6/2012</t>
  </si>
  <si>
    <t>Normal Operational Result</t>
  </si>
  <si>
    <t>Goodwill Impairment</t>
  </si>
  <si>
    <t>(Restated)</t>
  </si>
  <si>
    <t>(Unaudited)</t>
  </si>
  <si>
    <t>As previously restated</t>
  </si>
  <si>
    <t>At 30 June 2013 (Normal Operational Results)</t>
  </si>
  <si>
    <t>Goodwill impairment</t>
  </si>
  <si>
    <t xml:space="preserve">  FOR THE YEAR ENDED 30 JUNE 2013</t>
  </si>
  <si>
    <t>FOR THE 4TH QUARTER AND FINANCIAL YEAR ENDED 30TH JUNE 2013</t>
  </si>
  <si>
    <t>Other current liabilities</t>
  </si>
  <si>
    <t>After Goodwill Impairment</t>
  </si>
  <si>
    <t>Before Goodwill Impairment</t>
  </si>
  <si>
    <t xml:space="preserve">   Goodwill impairment</t>
  </si>
  <si>
    <t>At 30 June 2013 (After Goodwill Impairment)</t>
  </si>
  <si>
    <t>30/6/2013</t>
  </si>
  <si>
    <t>30/6/2012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</si>
</sst>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/>
      <top style="double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8" applyNumberFormat="0" applyFill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74" fontId="5" fillId="0" borderId="0" xfId="42" applyNumberFormat="1" applyFont="1" applyAlignment="1">
      <alignment/>
    </xf>
    <xf numFmtId="174" fontId="5" fillId="0" borderId="0" xfId="42" applyNumberFormat="1" applyFont="1" applyBorder="1" applyAlignment="1">
      <alignment horizontal="center"/>
    </xf>
    <xf numFmtId="174" fontId="5" fillId="0" borderId="0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4" fontId="6" fillId="0" borderId="0" xfId="42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74" fontId="5" fillId="0" borderId="12" xfId="42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7" fillId="0" borderId="13" xfId="42" applyNumberFormat="1" applyFont="1" applyBorder="1" applyAlignment="1">
      <alignment horizontal="center"/>
    </xf>
    <xf numFmtId="174" fontId="7" fillId="0" borderId="16" xfId="4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174" fontId="7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7" fillId="0" borderId="18" xfId="42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174" fontId="7" fillId="0" borderId="0" xfId="42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74" fontId="7" fillId="0" borderId="23" xfId="42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74" fontId="7" fillId="0" borderId="0" xfId="42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8" xfId="42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0" xfId="42" applyNumberFormat="1" applyAlignment="1">
      <alignment/>
    </xf>
    <xf numFmtId="0" fontId="7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74" fontId="7" fillId="0" borderId="13" xfId="42" applyNumberFormat="1" applyFont="1" applyBorder="1" applyAlignment="1">
      <alignment horizontal="right"/>
    </xf>
    <xf numFmtId="174" fontId="7" fillId="0" borderId="24" xfId="42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14" fillId="0" borderId="0" xfId="0" applyFont="1" applyAlignment="1">
      <alignment/>
    </xf>
    <xf numFmtId="174" fontId="0" fillId="0" borderId="0" xfId="0" applyNumberFormat="1" applyAlignment="1">
      <alignment/>
    </xf>
    <xf numFmtId="174" fontId="14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74" fontId="14" fillId="0" borderId="0" xfId="42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4" fontId="7" fillId="0" borderId="13" xfId="42" applyNumberFormat="1" applyFont="1" applyFill="1" applyBorder="1" applyAlignment="1">
      <alignment horizontal="center"/>
    </xf>
    <xf numFmtId="174" fontId="7" fillId="0" borderId="12" xfId="42" applyNumberFormat="1" applyFont="1" applyFill="1" applyBorder="1" applyAlignment="1">
      <alignment horizontal="center"/>
    </xf>
    <xf numFmtId="174" fontId="7" fillId="0" borderId="22" xfId="42" applyNumberFormat="1" applyFont="1" applyFill="1" applyBorder="1" applyAlignment="1">
      <alignment horizontal="center"/>
    </xf>
    <xf numFmtId="174" fontId="7" fillId="0" borderId="18" xfId="42" applyNumberFormat="1" applyFont="1" applyFill="1" applyBorder="1" applyAlignment="1">
      <alignment horizontal="center"/>
    </xf>
    <xf numFmtId="174" fontId="7" fillId="0" borderId="0" xfId="42" applyNumberFormat="1" applyFont="1" applyFill="1" applyBorder="1" applyAlignment="1">
      <alignment horizontal="center"/>
    </xf>
    <xf numFmtId="174" fontId="6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/>
    </xf>
    <xf numFmtId="174" fontId="5" fillId="0" borderId="0" xfId="42" applyNumberFormat="1" applyFont="1" applyFill="1" applyAlignment="1">
      <alignment/>
    </xf>
    <xf numFmtId="174" fontId="8" fillId="0" borderId="0" xfId="42" applyNumberFormat="1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174" fontId="8" fillId="0" borderId="24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 horizontal="center"/>
    </xf>
    <xf numFmtId="174" fontId="8" fillId="0" borderId="22" xfId="42" applyNumberFormat="1" applyFont="1" applyFill="1" applyBorder="1" applyAlignment="1">
      <alignment horizontal="left"/>
    </xf>
    <xf numFmtId="174" fontId="7" fillId="0" borderId="23" xfId="42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4" fontId="8" fillId="0" borderId="16" xfId="42" applyNumberFormat="1" applyFont="1" applyFill="1" applyBorder="1" applyAlignment="1">
      <alignment horizontal="center"/>
    </xf>
    <xf numFmtId="174" fontId="8" fillId="0" borderId="17" xfId="42" applyNumberFormat="1" applyFont="1" applyFill="1" applyBorder="1" applyAlignment="1">
      <alignment horizontal="center"/>
    </xf>
    <xf numFmtId="174" fontId="8" fillId="0" borderId="27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 horizontal="left"/>
    </xf>
    <xf numFmtId="175" fontId="7" fillId="0" borderId="13" xfId="6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43" fontId="8" fillId="0" borderId="18" xfId="42" applyNumberFormat="1" applyFont="1" applyBorder="1" applyAlignment="1">
      <alignment horizontal="center"/>
    </xf>
    <xf numFmtId="43" fontId="8" fillId="0" borderId="0" xfId="42" applyNumberFormat="1" applyFont="1" applyBorder="1" applyAlignment="1">
      <alignment horizontal="center"/>
    </xf>
    <xf numFmtId="174" fontId="8" fillId="0" borderId="0" xfId="42" applyNumberFormat="1" applyFont="1" applyBorder="1" applyAlignment="1">
      <alignment/>
    </xf>
    <xf numFmtId="174" fontId="8" fillId="0" borderId="0" xfId="42" applyNumberFormat="1" applyFont="1" applyAlignment="1">
      <alignment/>
    </xf>
    <xf numFmtId="174" fontId="3" fillId="0" borderId="0" xfId="42" applyNumberFormat="1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174" fontId="7" fillId="0" borderId="13" xfId="42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4" fontId="8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174" fontId="0" fillId="0" borderId="0" xfId="42" applyNumberFormat="1" applyFill="1" applyAlignment="1">
      <alignment/>
    </xf>
    <xf numFmtId="0" fontId="8" fillId="0" borderId="0" xfId="0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4" fontId="7" fillId="0" borderId="13" xfId="42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17" xfId="0" applyFont="1" applyBorder="1" applyAlignment="1">
      <alignment/>
    </xf>
    <xf numFmtId="0" fontId="8" fillId="0" borderId="2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8" fillId="0" borderId="15" xfId="42" applyNumberFormat="1" applyFont="1" applyFill="1" applyBorder="1" applyAlignment="1">
      <alignment/>
    </xf>
    <xf numFmtId="174" fontId="7" fillId="0" borderId="15" xfId="42" applyNumberFormat="1" applyFont="1" applyFill="1" applyBorder="1" applyAlignment="1">
      <alignment horizontal="center"/>
    </xf>
    <xf numFmtId="174" fontId="7" fillId="0" borderId="16" xfId="0" applyNumberFormat="1" applyFont="1" applyFill="1" applyBorder="1" applyAlignment="1">
      <alignment/>
    </xf>
    <xf numFmtId="174" fontId="7" fillId="0" borderId="23" xfId="42" applyNumberFormat="1" applyFont="1" applyFill="1" applyBorder="1" applyAlignment="1">
      <alignment/>
    </xf>
    <xf numFmtId="174" fontId="7" fillId="0" borderId="16" xfId="42" applyNumberFormat="1" applyFont="1" applyFill="1" applyBorder="1" applyAlignment="1">
      <alignment horizontal="center"/>
    </xf>
    <xf numFmtId="174" fontId="8" fillId="0" borderId="16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3" fillId="6" borderId="15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13" fillId="6" borderId="12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14" fontId="3" fillId="6" borderId="20" xfId="0" applyNumberFormat="1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2" xfId="0" applyFont="1" applyFill="1" applyBorder="1" applyAlignment="1">
      <alignment/>
    </xf>
    <xf numFmtId="174" fontId="8" fillId="6" borderId="13" xfId="42" applyNumberFormat="1" applyFont="1" applyFill="1" applyBorder="1" applyAlignment="1">
      <alignment horizontal="center"/>
    </xf>
    <xf numFmtId="174" fontId="8" fillId="6" borderId="13" xfId="42" applyNumberFormat="1" applyFont="1" applyFill="1" applyBorder="1" applyAlignment="1">
      <alignment horizontal="left"/>
    </xf>
    <xf numFmtId="174" fontId="8" fillId="6" borderId="16" xfId="42" applyNumberFormat="1" applyFont="1" applyFill="1" applyBorder="1" applyAlignment="1">
      <alignment horizontal="center"/>
    </xf>
    <xf numFmtId="175" fontId="8" fillId="6" borderId="13" xfId="60" applyNumberFormat="1" applyFont="1" applyFill="1" applyBorder="1" applyAlignment="1">
      <alignment horizontal="center"/>
    </xf>
    <xf numFmtId="174" fontId="8" fillId="6" borderId="17" xfId="42" applyNumberFormat="1" applyFont="1" applyFill="1" applyBorder="1" applyAlignment="1">
      <alignment horizontal="center"/>
    </xf>
    <xf numFmtId="174" fontId="8" fillId="6" borderId="27" xfId="42" applyNumberFormat="1" applyFont="1" applyFill="1" applyBorder="1" applyAlignment="1">
      <alignment horizontal="center"/>
    </xf>
    <xf numFmtId="174" fontId="8" fillId="6" borderId="24" xfId="42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/>
    </xf>
    <xf numFmtId="174" fontId="7" fillId="6" borderId="13" xfId="42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7" fillId="6" borderId="13" xfId="0" applyFont="1" applyFill="1" applyBorder="1" applyAlignment="1">
      <alignment/>
    </xf>
    <xf numFmtId="174" fontId="7" fillId="6" borderId="22" xfId="42" applyNumberFormat="1" applyFont="1" applyFill="1" applyBorder="1" applyAlignment="1">
      <alignment horizontal="center"/>
    </xf>
    <xf numFmtId="174" fontId="7" fillId="6" borderId="12" xfId="42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14" fontId="8" fillId="6" borderId="16" xfId="0" applyNumberFormat="1" applyFont="1" applyFill="1" applyBorder="1" applyAlignment="1">
      <alignment horizontal="center"/>
    </xf>
    <xf numFmtId="174" fontId="7" fillId="6" borderId="16" xfId="42" applyNumberFormat="1" applyFont="1" applyFill="1" applyBorder="1" applyAlignment="1">
      <alignment horizontal="center"/>
    </xf>
    <xf numFmtId="174" fontId="7" fillId="6" borderId="13" xfId="42" applyNumberFormat="1" applyFont="1" applyFill="1" applyBorder="1" applyAlignment="1">
      <alignment horizontal="right"/>
    </xf>
    <xf numFmtId="174" fontId="7" fillId="6" borderId="24" xfId="42" applyNumberFormat="1" applyFont="1" applyFill="1" applyBorder="1" applyAlignment="1">
      <alignment horizontal="right"/>
    </xf>
    <xf numFmtId="174" fontId="8" fillId="6" borderId="15" xfId="42" applyNumberFormat="1" applyFont="1" applyFill="1" applyBorder="1" applyAlignment="1">
      <alignment horizontal="center"/>
    </xf>
    <xf numFmtId="174" fontId="8" fillId="6" borderId="13" xfId="0" applyNumberFormat="1" applyFont="1" applyFill="1" applyBorder="1" applyAlignment="1">
      <alignment horizontal="center"/>
    </xf>
    <xf numFmtId="174" fontId="8" fillId="6" borderId="0" xfId="0" applyNumberFormat="1" applyFont="1" applyFill="1" applyBorder="1" applyAlignment="1">
      <alignment horizontal="center"/>
    </xf>
    <xf numFmtId="43" fontId="13" fillId="6" borderId="13" xfId="42" applyFont="1" applyFill="1" applyBorder="1" applyAlignment="1">
      <alignment horizontal="center"/>
    </xf>
    <xf numFmtId="174" fontId="8" fillId="6" borderId="22" xfId="0" applyNumberFormat="1" applyFont="1" applyFill="1" applyBorder="1" applyAlignment="1">
      <alignment horizontal="center"/>
    </xf>
    <xf numFmtId="174" fontId="8" fillId="6" borderId="2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74" fontId="8" fillId="0" borderId="15" xfId="0" applyNumberFormat="1" applyFont="1" applyFill="1" applyBorder="1" applyAlignment="1">
      <alignment horizontal="center"/>
    </xf>
    <xf numFmtId="174" fontId="8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13" fillId="6" borderId="0" xfId="42" applyFont="1" applyFill="1" applyBorder="1" applyAlignment="1">
      <alignment horizontal="center"/>
    </xf>
    <xf numFmtId="174" fontId="8" fillId="6" borderId="0" xfId="42" applyNumberFormat="1" applyFont="1" applyFill="1" applyBorder="1" applyAlignment="1">
      <alignment horizontal="center"/>
    </xf>
    <xf numFmtId="43" fontId="13" fillId="6" borderId="15" xfId="42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7" fillId="6" borderId="17" xfId="0" applyFont="1" applyFill="1" applyBorder="1" applyAlignment="1">
      <alignment/>
    </xf>
    <xf numFmtId="174" fontId="7" fillId="6" borderId="17" xfId="42" applyNumberFormat="1" applyFont="1" applyFill="1" applyBorder="1" applyAlignment="1">
      <alignment horizontal="center"/>
    </xf>
    <xf numFmtId="174" fontId="7" fillId="6" borderId="25" xfId="42" applyNumberFormat="1" applyFont="1" applyFill="1" applyBorder="1" applyAlignment="1">
      <alignment horizontal="center"/>
    </xf>
    <xf numFmtId="174" fontId="8" fillId="6" borderId="28" xfId="42" applyNumberFormat="1" applyFont="1" applyFill="1" applyBorder="1" applyAlignment="1">
      <alignment horizontal="center"/>
    </xf>
    <xf numFmtId="174" fontId="7" fillId="6" borderId="20" xfId="42" applyNumberFormat="1" applyFont="1" applyFill="1" applyBorder="1" applyAlignment="1">
      <alignment horizontal="center"/>
    </xf>
    <xf numFmtId="174" fontId="8" fillId="6" borderId="25" xfId="42" applyNumberFormat="1" applyFont="1" applyFill="1" applyBorder="1" applyAlignment="1">
      <alignment horizontal="left"/>
    </xf>
    <xf numFmtId="174" fontId="8" fillId="0" borderId="15" xfId="42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43" fontId="13" fillId="6" borderId="17" xfId="42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4" fontId="7" fillId="0" borderId="17" xfId="42" applyNumberFormat="1" applyFont="1" applyFill="1" applyBorder="1" applyAlignment="1">
      <alignment horizontal="center"/>
    </xf>
    <xf numFmtId="174" fontId="7" fillId="0" borderId="19" xfId="42" applyNumberFormat="1" applyFont="1" applyFill="1" applyBorder="1" applyAlignment="1">
      <alignment horizontal="center"/>
    </xf>
    <xf numFmtId="174" fontId="8" fillId="0" borderId="19" xfId="0" applyNumberFormat="1" applyFont="1" applyFill="1" applyBorder="1" applyAlignment="1">
      <alignment/>
    </xf>
    <xf numFmtId="0" fontId="13" fillId="0" borderId="15" xfId="0" applyFont="1" applyBorder="1" applyAlignment="1">
      <alignment horizontal="center" wrapText="1"/>
    </xf>
    <xf numFmtId="174" fontId="8" fillId="0" borderId="23" xfId="0" applyNumberFormat="1" applyFont="1" applyFill="1" applyBorder="1" applyAlignment="1">
      <alignment/>
    </xf>
    <xf numFmtId="0" fontId="13" fillId="0" borderId="26" xfId="0" applyFont="1" applyBorder="1" applyAlignment="1">
      <alignment horizontal="center" wrapText="1"/>
    </xf>
    <xf numFmtId="174" fontId="8" fillId="6" borderId="4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74" fontId="7" fillId="0" borderId="25" xfId="42" applyNumberFormat="1" applyFont="1" applyFill="1" applyBorder="1" applyAlignment="1">
      <alignment horizontal="center"/>
    </xf>
    <xf numFmtId="174" fontId="8" fillId="0" borderId="28" xfId="42" applyNumberFormat="1" applyFont="1" applyFill="1" applyBorder="1" applyAlignment="1">
      <alignment horizontal="center"/>
    </xf>
    <xf numFmtId="174" fontId="7" fillId="0" borderId="20" xfId="42" applyNumberFormat="1" applyFont="1" applyFill="1" applyBorder="1" applyAlignment="1">
      <alignment horizontal="center"/>
    </xf>
    <xf numFmtId="174" fontId="8" fillId="0" borderId="25" xfId="42" applyNumberFormat="1" applyFont="1" applyFill="1" applyBorder="1" applyAlignment="1">
      <alignment horizontal="left"/>
    </xf>
    <xf numFmtId="43" fontId="8" fillId="0" borderId="28" xfId="42" applyNumberFormat="1" applyFont="1" applyFill="1" applyBorder="1" applyAlignment="1">
      <alignment horizontal="center"/>
    </xf>
    <xf numFmtId="174" fontId="7" fillId="0" borderId="29" xfId="42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6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74" fontId="7" fillId="0" borderId="13" xfId="42" applyNumberFormat="1" applyFont="1" applyBorder="1" applyAlignment="1">
      <alignment/>
    </xf>
    <xf numFmtId="174" fontId="7" fillId="0" borderId="22" xfId="42" applyNumberFormat="1" applyFont="1" applyFill="1" applyBorder="1" applyAlignment="1">
      <alignment/>
    </xf>
    <xf numFmtId="174" fontId="7" fillId="0" borderId="16" xfId="42" applyNumberFormat="1" applyFont="1" applyBorder="1" applyAlignment="1">
      <alignment/>
    </xf>
    <xf numFmtId="43" fontId="8" fillId="6" borderId="13" xfId="42" applyFont="1" applyFill="1" applyBorder="1" applyAlignment="1">
      <alignment horizontal="center"/>
    </xf>
    <xf numFmtId="43" fontId="8" fillId="0" borderId="13" xfId="42" applyFont="1" applyFill="1" applyBorder="1" applyAlignment="1">
      <alignment horizontal="center"/>
    </xf>
    <xf numFmtId="43" fontId="7" fillId="0" borderId="13" xfId="42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" fillId="33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3" fontId="14" fillId="6" borderId="13" xfId="42" applyFont="1" applyFill="1" applyBorder="1" applyAlignment="1">
      <alignment horizontal="center"/>
    </xf>
    <xf numFmtId="174" fontId="7" fillId="6" borderId="0" xfId="42" applyNumberFormat="1" applyFont="1" applyFill="1" applyBorder="1" applyAlignment="1">
      <alignment horizontal="center"/>
    </xf>
    <xf numFmtId="174" fontId="7" fillId="6" borderId="13" xfId="0" applyNumberFormat="1" applyFont="1" applyFill="1" applyBorder="1" applyAlignment="1">
      <alignment horizontal="center"/>
    </xf>
    <xf numFmtId="174" fontId="7" fillId="0" borderId="15" xfId="0" applyNumberFormat="1" applyFont="1" applyFill="1" applyBorder="1" applyAlignment="1">
      <alignment/>
    </xf>
    <xf numFmtId="174" fontId="7" fillId="6" borderId="15" xfId="42" applyNumberFormat="1" applyFont="1" applyFill="1" applyBorder="1" applyAlignment="1">
      <alignment horizontal="center"/>
    </xf>
    <xf numFmtId="43" fontId="7" fillId="0" borderId="15" xfId="42" applyFont="1" applyFill="1" applyBorder="1" applyAlignment="1">
      <alignment/>
    </xf>
    <xf numFmtId="174" fontId="4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14" fontId="3" fillId="0" borderId="17" xfId="0" applyNumberFormat="1" applyFont="1" applyBorder="1" applyAlignment="1">
      <alignment horizontal="center"/>
    </xf>
    <xf numFmtId="14" fontId="3" fillId="6" borderId="17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 wrapText="1"/>
    </xf>
    <xf numFmtId="174" fontId="7" fillId="6" borderId="16" xfId="0" applyNumberFormat="1" applyFont="1" applyFill="1" applyBorder="1" applyAlignment="1">
      <alignment horizontal="center"/>
    </xf>
    <xf numFmtId="174" fontId="7" fillId="6" borderId="18" xfId="42" applyNumberFormat="1" applyFont="1" applyFill="1" applyBorder="1" applyAlignment="1">
      <alignment horizontal="center"/>
    </xf>
    <xf numFmtId="43" fontId="14" fillId="6" borderId="16" xfId="42" applyFont="1" applyFill="1" applyBorder="1" applyAlignment="1">
      <alignment horizontal="center"/>
    </xf>
    <xf numFmtId="174" fontId="7" fillId="6" borderId="19" xfId="42" applyNumberFormat="1" applyFont="1" applyFill="1" applyBorder="1" applyAlignment="1">
      <alignment horizontal="center"/>
    </xf>
    <xf numFmtId="174" fontId="7" fillId="6" borderId="23" xfId="42" applyNumberFormat="1" applyFont="1" applyFill="1" applyBorder="1" applyAlignment="1">
      <alignment horizontal="center"/>
    </xf>
    <xf numFmtId="174" fontId="7" fillId="6" borderId="15" xfId="0" applyNumberFormat="1" applyFont="1" applyFill="1" applyBorder="1" applyAlignment="1">
      <alignment horizontal="center"/>
    </xf>
    <xf numFmtId="174" fontId="7" fillId="6" borderId="20" xfId="0" applyNumberFormat="1" applyFont="1" applyFill="1" applyBorder="1" applyAlignment="1">
      <alignment horizontal="center"/>
    </xf>
    <xf numFmtId="174" fontId="7" fillId="6" borderId="0" xfId="0" applyNumberFormat="1" applyFont="1" applyFill="1" applyBorder="1" applyAlignment="1">
      <alignment horizontal="center"/>
    </xf>
    <xf numFmtId="174" fontId="7" fillId="6" borderId="17" xfId="0" applyNumberFormat="1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43" fontId="8" fillId="0" borderId="24" xfId="42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8" fillId="0" borderId="19" xfId="0" applyFont="1" applyFill="1" applyBorder="1" applyAlignment="1">
      <alignment/>
    </xf>
    <xf numFmtId="14" fontId="8" fillId="6" borderId="25" xfId="0" applyNumberFormat="1" applyFont="1" applyFill="1" applyBorder="1" applyAlignment="1">
      <alignment horizontal="center"/>
    </xf>
    <xf numFmtId="14" fontId="8" fillId="0" borderId="25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백분율_95" xfId="64"/>
    <cellStyle name="콤마 [0]_95" xfId="65"/>
    <cellStyle name="콤마_95" xfId="66"/>
    <cellStyle name="통화 [0]_95" xfId="67"/>
    <cellStyle name="통화_95" xfId="68"/>
    <cellStyle name="표준_4월실적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M205"/>
  <sheetViews>
    <sheetView tabSelected="1" zoomScale="60" zoomScaleNormal="60" zoomScalePageLayoutView="0" workbookViewId="0" topLeftCell="A10">
      <selection activeCell="E11" sqref="E11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4" width="21.7109375" style="1" customWidth="1"/>
    <col min="5" max="5" width="25.57421875" style="0" customWidth="1"/>
    <col min="6" max="7" width="21.7109375" style="0" customWidth="1"/>
    <col min="8" max="8" width="25.57421875" style="0" bestFit="1" customWidth="1"/>
    <col min="9" max="9" width="2.57421875" style="0" customWidth="1"/>
    <col min="11" max="11" width="18.7109375" style="0" customWidth="1"/>
    <col min="12" max="12" width="27.7109375" style="0" customWidth="1"/>
  </cols>
  <sheetData>
    <row r="2" spans="1:10" ht="20.25">
      <c r="A2" s="67" t="s">
        <v>28</v>
      </c>
      <c r="B2" s="52"/>
      <c r="C2" s="117"/>
      <c r="D2" s="117"/>
      <c r="E2" s="53"/>
      <c r="F2" s="52"/>
      <c r="G2" s="52"/>
      <c r="H2" s="52"/>
      <c r="I2" s="20"/>
      <c r="J2" s="4"/>
    </row>
    <row r="3" spans="1:10" ht="18">
      <c r="A3" s="55" t="s">
        <v>139</v>
      </c>
      <c r="B3" s="6"/>
      <c r="C3" s="75"/>
      <c r="D3" s="75"/>
      <c r="E3" s="3"/>
      <c r="F3" s="6"/>
      <c r="G3" s="6"/>
      <c r="H3" s="6"/>
      <c r="I3" s="21"/>
      <c r="J3" s="4"/>
    </row>
    <row r="4" spans="1:10" ht="18">
      <c r="A4" s="55" t="s">
        <v>170</v>
      </c>
      <c r="B4" s="6"/>
      <c r="C4" s="75"/>
      <c r="D4" s="75"/>
      <c r="E4" s="3"/>
      <c r="F4" s="6"/>
      <c r="G4" s="6"/>
      <c r="H4" s="6"/>
      <c r="I4" s="21"/>
      <c r="J4" s="4"/>
    </row>
    <row r="5" spans="1:19" ht="18">
      <c r="A5" s="55" t="s">
        <v>5</v>
      </c>
      <c r="B5" s="6"/>
      <c r="C5" s="75"/>
      <c r="D5" s="75"/>
      <c r="E5" s="3"/>
      <c r="F5" s="6"/>
      <c r="G5" s="6"/>
      <c r="H5" s="6"/>
      <c r="I5" s="21"/>
      <c r="J5" s="6"/>
      <c r="K5" s="3"/>
      <c r="L5" s="3"/>
      <c r="M5" s="3"/>
      <c r="N5" s="3"/>
      <c r="O5" s="3"/>
      <c r="P5" s="3"/>
      <c r="Q5" s="3"/>
      <c r="R5" s="3"/>
      <c r="S5" s="3"/>
    </row>
    <row r="6" spans="1:10" ht="15.75">
      <c r="A6" s="54"/>
      <c r="B6" s="6"/>
      <c r="C6" s="77" t="s">
        <v>18</v>
      </c>
      <c r="D6" s="256"/>
      <c r="E6" s="78"/>
      <c r="F6" s="79" t="s">
        <v>20</v>
      </c>
      <c r="G6" s="257"/>
      <c r="H6" s="78"/>
      <c r="I6" s="21"/>
      <c r="J6" s="4"/>
    </row>
    <row r="7" spans="1:10" ht="15.75">
      <c r="A7" s="54"/>
      <c r="B7" s="6"/>
      <c r="C7" s="158"/>
      <c r="D7" s="158"/>
      <c r="E7" s="7" t="s">
        <v>9</v>
      </c>
      <c r="F7" s="158"/>
      <c r="G7" s="158"/>
      <c r="H7" s="7" t="s">
        <v>9</v>
      </c>
      <c r="I7" s="21"/>
      <c r="J7" s="4"/>
    </row>
    <row r="8" spans="1:10" ht="15.75">
      <c r="A8" s="54"/>
      <c r="B8" s="6"/>
      <c r="C8" s="159" t="s">
        <v>1</v>
      </c>
      <c r="D8" s="159" t="s">
        <v>1</v>
      </c>
      <c r="E8" s="8" t="s">
        <v>2</v>
      </c>
      <c r="F8" s="159" t="s">
        <v>1</v>
      </c>
      <c r="G8" s="159" t="s">
        <v>1</v>
      </c>
      <c r="H8" s="8" t="s">
        <v>2</v>
      </c>
      <c r="I8" s="21"/>
      <c r="J8" s="4"/>
    </row>
    <row r="9" spans="1:10" ht="15.75">
      <c r="A9" s="54"/>
      <c r="B9" s="6"/>
      <c r="C9" s="159" t="s">
        <v>2</v>
      </c>
      <c r="D9" s="159" t="s">
        <v>2</v>
      </c>
      <c r="E9" s="8" t="s">
        <v>7</v>
      </c>
      <c r="F9" s="159" t="s">
        <v>2</v>
      </c>
      <c r="G9" s="159" t="s">
        <v>2</v>
      </c>
      <c r="H9" s="8" t="s">
        <v>7</v>
      </c>
      <c r="I9" s="21"/>
      <c r="J9" s="4"/>
    </row>
    <row r="10" spans="1:10" ht="15.75">
      <c r="A10" s="54"/>
      <c r="B10" s="6"/>
      <c r="C10" s="159" t="s">
        <v>3</v>
      </c>
      <c r="D10" s="159" t="s">
        <v>3</v>
      </c>
      <c r="E10" s="8" t="s">
        <v>3</v>
      </c>
      <c r="F10" s="171" t="s">
        <v>8</v>
      </c>
      <c r="G10" s="171" t="s">
        <v>8</v>
      </c>
      <c r="H10" s="8" t="s">
        <v>8</v>
      </c>
      <c r="I10" s="21"/>
      <c r="J10" s="4"/>
    </row>
    <row r="11" spans="1:12" ht="19.5" customHeight="1">
      <c r="A11" s="54"/>
      <c r="B11" s="6"/>
      <c r="C11" s="160" t="s">
        <v>176</v>
      </c>
      <c r="D11" s="160" t="s">
        <v>176</v>
      </c>
      <c r="E11" s="50" t="s">
        <v>177</v>
      </c>
      <c r="F11" s="160" t="s">
        <v>176</v>
      </c>
      <c r="G11" s="160" t="s">
        <v>176</v>
      </c>
      <c r="H11" s="135" t="s">
        <v>177</v>
      </c>
      <c r="I11" s="21"/>
      <c r="J11" s="4"/>
      <c r="K11" s="3"/>
      <c r="L11" s="3"/>
    </row>
    <row r="12" spans="1:12" ht="47.25">
      <c r="A12" s="54"/>
      <c r="B12" s="6"/>
      <c r="C12" s="259" t="s">
        <v>162</v>
      </c>
      <c r="D12" s="259" t="s">
        <v>172</v>
      </c>
      <c r="E12" s="258" t="s">
        <v>164</v>
      </c>
      <c r="F12" s="259" t="s">
        <v>162</v>
      </c>
      <c r="G12" s="259" t="s">
        <v>172</v>
      </c>
      <c r="H12" s="271" t="s">
        <v>164</v>
      </c>
      <c r="I12" s="21"/>
      <c r="J12" s="4"/>
      <c r="K12" s="3"/>
      <c r="L12" s="3"/>
    </row>
    <row r="13" spans="1:12" ht="8.25" customHeight="1">
      <c r="A13" s="54"/>
      <c r="B13" s="6"/>
      <c r="C13" s="161"/>
      <c r="D13" s="161"/>
      <c r="E13" s="22"/>
      <c r="F13" s="161"/>
      <c r="G13" s="161"/>
      <c r="H13" s="22"/>
      <c r="I13" s="21"/>
      <c r="J13" s="4"/>
      <c r="K13" s="3"/>
      <c r="L13" s="3"/>
    </row>
    <row r="14" spans="1:12" ht="15.75">
      <c r="A14" s="54"/>
      <c r="B14" s="6"/>
      <c r="C14" s="162" t="s">
        <v>4</v>
      </c>
      <c r="D14" s="162" t="s">
        <v>4</v>
      </c>
      <c r="E14" s="22" t="s">
        <v>4</v>
      </c>
      <c r="F14" s="162" t="s">
        <v>4</v>
      </c>
      <c r="G14" s="162"/>
      <c r="H14" s="22" t="s">
        <v>4</v>
      </c>
      <c r="I14" s="21"/>
      <c r="J14" s="4"/>
      <c r="K14" s="3"/>
      <c r="L14" s="3"/>
    </row>
    <row r="15" spans="1:12" ht="9.75" customHeight="1">
      <c r="A15" s="54"/>
      <c r="B15" s="6"/>
      <c r="C15" s="163"/>
      <c r="D15" s="163"/>
      <c r="E15" s="15"/>
      <c r="F15" s="172"/>
      <c r="G15" s="172"/>
      <c r="H15" s="23"/>
      <c r="I15" s="21"/>
      <c r="J15" s="4"/>
      <c r="K15" s="3"/>
      <c r="L15" s="3"/>
    </row>
    <row r="16" spans="1:18" ht="18">
      <c r="A16" s="43" t="s">
        <v>44</v>
      </c>
      <c r="B16" s="26"/>
      <c r="C16" s="164">
        <v>118791</v>
      </c>
      <c r="D16" s="164">
        <v>118791</v>
      </c>
      <c r="E16" s="104">
        <v>128953.00656699992</v>
      </c>
      <c r="F16" s="164">
        <v>433197</v>
      </c>
      <c r="G16" s="164">
        <v>433197</v>
      </c>
      <c r="H16" s="104">
        <v>472973</v>
      </c>
      <c r="I16" s="56"/>
      <c r="J16" s="5"/>
      <c r="K16" s="97"/>
      <c r="L16" s="98"/>
      <c r="M16" s="1"/>
      <c r="N16" s="1"/>
      <c r="O16" s="1"/>
      <c r="P16" s="1"/>
      <c r="Q16" s="1"/>
      <c r="R16" s="1"/>
    </row>
    <row r="17" spans="1:18" ht="18">
      <c r="A17" s="43"/>
      <c r="B17" s="26"/>
      <c r="C17" s="164"/>
      <c r="D17" s="164"/>
      <c r="E17" s="104"/>
      <c r="F17" s="164"/>
      <c r="G17" s="164"/>
      <c r="H17" s="104"/>
      <c r="I17" s="56"/>
      <c r="J17" s="5"/>
      <c r="K17" s="97"/>
      <c r="L17" s="98"/>
      <c r="M17" s="1"/>
      <c r="N17" s="1"/>
      <c r="O17" s="1"/>
      <c r="P17" s="1"/>
      <c r="Q17" s="1"/>
      <c r="R17" s="1"/>
    </row>
    <row r="18" spans="1:18" ht="18">
      <c r="A18" s="43" t="s">
        <v>23</v>
      </c>
      <c r="B18" s="26"/>
      <c r="C18" s="165">
        <v>-93592</v>
      </c>
      <c r="D18" s="165">
        <v>-93592</v>
      </c>
      <c r="E18" s="113">
        <v>-110212.91903999995</v>
      </c>
      <c r="F18" s="164">
        <v>-364193</v>
      </c>
      <c r="G18" s="164">
        <v>-364193</v>
      </c>
      <c r="H18" s="104">
        <v>-414902</v>
      </c>
      <c r="I18" s="56"/>
      <c r="J18" s="5"/>
      <c r="K18" s="97"/>
      <c r="L18" s="98"/>
      <c r="M18" s="1"/>
      <c r="N18" s="1"/>
      <c r="O18" s="1"/>
      <c r="P18" s="1"/>
      <c r="Q18" s="1"/>
      <c r="R18" s="1"/>
    </row>
    <row r="19" spans="1:12" ht="18">
      <c r="A19" s="43"/>
      <c r="B19" s="26"/>
      <c r="C19" s="166"/>
      <c r="D19" s="166"/>
      <c r="E19" s="110"/>
      <c r="F19" s="166"/>
      <c r="G19" s="166"/>
      <c r="H19" s="110"/>
      <c r="I19" s="21"/>
      <c r="J19" s="4"/>
      <c r="K19" s="97"/>
      <c r="L19" s="98"/>
    </row>
    <row r="20" spans="1:12" s="1" customFormat="1" ht="18">
      <c r="A20" s="55" t="s">
        <v>100</v>
      </c>
      <c r="B20" s="29"/>
      <c r="C20" s="164">
        <v>25199</v>
      </c>
      <c r="D20" s="164">
        <v>25199</v>
      </c>
      <c r="E20" s="104">
        <v>18740.087526999967</v>
      </c>
      <c r="F20" s="164">
        <v>69004</v>
      </c>
      <c r="G20" s="164">
        <v>69004</v>
      </c>
      <c r="H20" s="104">
        <v>58071</v>
      </c>
      <c r="I20" s="56"/>
      <c r="J20" s="5"/>
      <c r="K20" s="97"/>
      <c r="L20" s="98"/>
    </row>
    <row r="21" spans="1:12" ht="18">
      <c r="A21" s="43"/>
      <c r="B21" s="26"/>
      <c r="C21" s="164"/>
      <c r="D21" s="164"/>
      <c r="E21" s="104"/>
      <c r="F21" s="164"/>
      <c r="G21" s="164"/>
      <c r="H21" s="104"/>
      <c r="I21" s="21"/>
      <c r="J21" s="4"/>
      <c r="K21" s="97"/>
      <c r="L21" s="98"/>
    </row>
    <row r="22" spans="1:12" ht="18">
      <c r="A22" s="43" t="s">
        <v>101</v>
      </c>
      <c r="B22" s="26"/>
      <c r="C22" s="164">
        <v>300</v>
      </c>
      <c r="D22" s="164">
        <v>300</v>
      </c>
      <c r="E22" s="104">
        <v>122.72732000000018</v>
      </c>
      <c r="F22" s="164">
        <v>420</v>
      </c>
      <c r="G22" s="164">
        <v>420</v>
      </c>
      <c r="H22" s="104">
        <v>169</v>
      </c>
      <c r="I22" s="21"/>
      <c r="J22" s="4"/>
      <c r="K22" s="97"/>
      <c r="L22" s="98"/>
    </row>
    <row r="23" spans="1:12" ht="18">
      <c r="A23" s="43"/>
      <c r="B23" s="26"/>
      <c r="C23" s="164"/>
      <c r="D23" s="164"/>
      <c r="E23" s="104"/>
      <c r="F23" s="164"/>
      <c r="G23" s="164"/>
      <c r="H23" s="104"/>
      <c r="I23" s="21"/>
      <c r="J23" s="4"/>
      <c r="K23" s="97"/>
      <c r="L23" s="98"/>
    </row>
    <row r="24" spans="1:12" ht="18">
      <c r="A24" s="43" t="s">
        <v>102</v>
      </c>
      <c r="B24" s="26"/>
      <c r="C24" s="164">
        <v>1007</v>
      </c>
      <c r="D24" s="164">
        <v>1007</v>
      </c>
      <c r="E24" s="104">
        <v>3025</v>
      </c>
      <c r="F24" s="164">
        <v>8132</v>
      </c>
      <c r="G24" s="164">
        <v>8132</v>
      </c>
      <c r="H24" s="104">
        <v>12331</v>
      </c>
      <c r="I24" s="21"/>
      <c r="J24" s="4"/>
      <c r="K24" s="97"/>
      <c r="L24" s="99"/>
    </row>
    <row r="25" spans="1:12" ht="18">
      <c r="A25" s="43"/>
      <c r="B25" s="26"/>
      <c r="C25" s="167"/>
      <c r="D25" s="167"/>
      <c r="E25" s="114"/>
      <c r="F25" s="164"/>
      <c r="G25" s="164"/>
      <c r="H25" s="104"/>
      <c r="I25" s="21"/>
      <c r="J25" s="4"/>
      <c r="K25" s="3"/>
      <c r="L25" s="98"/>
    </row>
    <row r="26" spans="1:12" ht="18">
      <c r="A26" s="43" t="s">
        <v>103</v>
      </c>
      <c r="B26" s="26"/>
      <c r="C26" s="164">
        <v>-7775</v>
      </c>
      <c r="D26" s="164">
        <v>-7775</v>
      </c>
      <c r="E26" s="104">
        <v>-10074</v>
      </c>
      <c r="F26" s="164">
        <v>-27912</v>
      </c>
      <c r="G26" s="164">
        <v>-27912</v>
      </c>
      <c r="H26" s="104">
        <v>-29222</v>
      </c>
      <c r="I26" s="21"/>
      <c r="J26" s="4"/>
      <c r="K26" s="3"/>
      <c r="L26" s="98"/>
    </row>
    <row r="27" spans="1:12" ht="18">
      <c r="A27" s="43"/>
      <c r="B27" s="26"/>
      <c r="C27" s="167"/>
      <c r="D27" s="167"/>
      <c r="E27" s="114"/>
      <c r="F27" s="164"/>
      <c r="G27" s="164"/>
      <c r="H27" s="104"/>
      <c r="I27" s="21"/>
      <c r="J27" s="4"/>
      <c r="K27" s="3"/>
      <c r="L27" s="98"/>
    </row>
    <row r="28" spans="1:12" ht="18">
      <c r="A28" s="43" t="s">
        <v>163</v>
      </c>
      <c r="B28" s="26"/>
      <c r="C28" s="238">
        <v>0</v>
      </c>
      <c r="D28" s="164">
        <v>-25545</v>
      </c>
      <c r="E28" s="240">
        <v>0</v>
      </c>
      <c r="F28" s="164">
        <v>0</v>
      </c>
      <c r="G28" s="164">
        <v>-25545</v>
      </c>
      <c r="H28" s="104">
        <v>0</v>
      </c>
      <c r="I28" s="21"/>
      <c r="J28" s="4"/>
      <c r="K28" s="3"/>
      <c r="L28" s="98"/>
    </row>
    <row r="29" spans="1:12" ht="18">
      <c r="A29" s="43"/>
      <c r="B29" s="26"/>
      <c r="C29" s="167"/>
      <c r="D29" s="167"/>
      <c r="E29" s="114"/>
      <c r="F29" s="164"/>
      <c r="G29" s="164"/>
      <c r="H29" s="104"/>
      <c r="I29" s="21"/>
      <c r="J29" s="4"/>
      <c r="K29" s="3"/>
      <c r="L29" s="98"/>
    </row>
    <row r="30" spans="1:12" ht="18">
      <c r="A30" s="43" t="s">
        <v>31</v>
      </c>
      <c r="B30" s="26"/>
      <c r="C30" s="164">
        <v>-1292</v>
      </c>
      <c r="D30" s="164">
        <v>-1292</v>
      </c>
      <c r="E30" s="104">
        <v>-2432.2747900000013</v>
      </c>
      <c r="F30" s="164">
        <v>-7927</v>
      </c>
      <c r="G30" s="164">
        <v>-7927</v>
      </c>
      <c r="H30" s="104">
        <v>-7102</v>
      </c>
      <c r="I30" s="21"/>
      <c r="J30" s="4"/>
      <c r="K30" s="97"/>
      <c r="L30" s="98"/>
    </row>
    <row r="31" spans="1:12" ht="18">
      <c r="A31" s="43"/>
      <c r="B31" s="26"/>
      <c r="C31" s="164"/>
      <c r="D31" s="164"/>
      <c r="E31" s="104"/>
      <c r="F31" s="164"/>
      <c r="G31" s="164"/>
      <c r="H31" s="104"/>
      <c r="I31" s="21"/>
      <c r="J31" s="4"/>
      <c r="K31" s="97"/>
      <c r="L31" s="98"/>
    </row>
    <row r="32" spans="1:12" ht="18">
      <c r="A32" s="43" t="s">
        <v>29</v>
      </c>
      <c r="B32" s="26"/>
      <c r="C32" s="164">
        <v>-16</v>
      </c>
      <c r="D32" s="164">
        <v>-16</v>
      </c>
      <c r="E32" s="104">
        <v>-32</v>
      </c>
      <c r="F32" s="164">
        <v>491</v>
      </c>
      <c r="G32" s="164">
        <v>491</v>
      </c>
      <c r="H32" s="104">
        <v>20</v>
      </c>
      <c r="I32" s="21"/>
      <c r="J32" s="4"/>
      <c r="K32" s="97"/>
      <c r="L32" s="98"/>
    </row>
    <row r="33" spans="1:12" ht="18">
      <c r="A33" s="43"/>
      <c r="B33" s="26"/>
      <c r="C33" s="164"/>
      <c r="D33" s="164"/>
      <c r="E33" s="104"/>
      <c r="F33" s="164"/>
      <c r="G33" s="164"/>
      <c r="H33" s="104"/>
      <c r="I33" s="21"/>
      <c r="J33" s="4"/>
      <c r="K33" s="97"/>
      <c r="L33" s="98"/>
    </row>
    <row r="34" spans="1:12" ht="18">
      <c r="A34" s="43" t="s">
        <v>77</v>
      </c>
      <c r="B34" s="26"/>
      <c r="C34" s="164">
        <v>50</v>
      </c>
      <c r="D34" s="164">
        <v>50</v>
      </c>
      <c r="E34" s="104">
        <v>182</v>
      </c>
      <c r="F34" s="164">
        <v>712</v>
      </c>
      <c r="G34" s="164">
        <v>712</v>
      </c>
      <c r="H34" s="104">
        <v>963</v>
      </c>
      <c r="I34" s="21"/>
      <c r="J34" s="4"/>
      <c r="K34" s="97"/>
      <c r="L34" s="98"/>
    </row>
    <row r="35" spans="1:12" ht="12.75" customHeight="1">
      <c r="A35" s="43"/>
      <c r="B35" s="26"/>
      <c r="C35" s="166"/>
      <c r="D35" s="166"/>
      <c r="E35" s="110"/>
      <c r="F35" s="166"/>
      <c r="G35" s="166"/>
      <c r="H35" s="110"/>
      <c r="I35" s="21"/>
      <c r="J35" s="4"/>
      <c r="K35" s="3"/>
      <c r="L35" s="98"/>
    </row>
    <row r="36" spans="1:12" ht="24" customHeight="1">
      <c r="A36" s="55" t="s">
        <v>30</v>
      </c>
      <c r="B36" s="26"/>
      <c r="C36" s="164">
        <v>17473</v>
      </c>
      <c r="D36" s="164">
        <v>-8072</v>
      </c>
      <c r="E36" s="104">
        <v>9531.540056999967</v>
      </c>
      <c r="F36" s="164">
        <v>42920</v>
      </c>
      <c r="G36" s="164">
        <v>17375</v>
      </c>
      <c r="H36" s="104">
        <v>35230</v>
      </c>
      <c r="I36" s="21"/>
      <c r="J36" s="4"/>
      <c r="K36" s="3"/>
      <c r="L36" s="98"/>
    </row>
    <row r="37" spans="1:12" ht="18">
      <c r="A37" s="43"/>
      <c r="B37" s="26"/>
      <c r="C37" s="168"/>
      <c r="D37" s="168"/>
      <c r="E37" s="111"/>
      <c r="F37" s="168"/>
      <c r="G37" s="168"/>
      <c r="H37" s="111"/>
      <c r="I37" s="60"/>
      <c r="J37" s="4"/>
      <c r="K37" s="3"/>
      <c r="L37" s="98"/>
    </row>
    <row r="38" spans="1:12" ht="18">
      <c r="A38" s="43" t="s">
        <v>0</v>
      </c>
      <c r="B38" s="26"/>
      <c r="C38" s="164">
        <v>-3851</v>
      </c>
      <c r="D38" s="164">
        <v>-3851</v>
      </c>
      <c r="E38" s="104">
        <v>-2365</v>
      </c>
      <c r="F38" s="164">
        <v>-10787</v>
      </c>
      <c r="G38" s="164">
        <v>-10787</v>
      </c>
      <c r="H38" s="104">
        <v>-9221</v>
      </c>
      <c r="I38" s="21"/>
      <c r="J38" s="4"/>
      <c r="K38" s="97"/>
      <c r="L38" s="98"/>
    </row>
    <row r="39" spans="1:12" ht="18">
      <c r="A39" s="24"/>
      <c r="B39" s="26"/>
      <c r="C39" s="166"/>
      <c r="D39" s="166"/>
      <c r="E39" s="110"/>
      <c r="F39" s="166"/>
      <c r="G39" s="166"/>
      <c r="H39" s="110"/>
      <c r="I39" s="21"/>
      <c r="J39" s="4"/>
      <c r="K39" s="3"/>
      <c r="L39" s="98"/>
    </row>
    <row r="40" spans="1:20" ht="24" customHeight="1">
      <c r="A40" s="55" t="s">
        <v>81</v>
      </c>
      <c r="B40" s="26"/>
      <c r="C40" s="164">
        <v>13622</v>
      </c>
      <c r="D40" s="164">
        <v>-11923</v>
      </c>
      <c r="E40" s="104">
        <v>7166.540056999967</v>
      </c>
      <c r="F40" s="164">
        <v>32133</v>
      </c>
      <c r="G40" s="164">
        <v>6588</v>
      </c>
      <c r="H40" s="104">
        <v>26009</v>
      </c>
      <c r="I40" s="21"/>
      <c r="J40" s="4"/>
      <c r="K40" s="100"/>
      <c r="L40" s="98"/>
      <c r="M40" s="39"/>
      <c r="N40" s="39"/>
      <c r="O40" s="39"/>
      <c r="P40" s="39"/>
      <c r="Q40" s="39"/>
      <c r="R40" s="39"/>
      <c r="S40" s="1"/>
      <c r="T40" s="1"/>
    </row>
    <row r="41" spans="1:12" ht="3" customHeight="1" thickBot="1">
      <c r="A41" s="43"/>
      <c r="B41" s="26"/>
      <c r="C41" s="169"/>
      <c r="D41" s="169"/>
      <c r="E41" s="112"/>
      <c r="F41" s="169"/>
      <c r="G41" s="169"/>
      <c r="H41" s="112"/>
      <c r="I41" s="21"/>
      <c r="J41" s="4"/>
      <c r="K41" s="3"/>
      <c r="L41" s="98"/>
    </row>
    <row r="42" spans="1:12" ht="17.25" customHeight="1" thickTop="1">
      <c r="A42" s="43"/>
      <c r="B42" s="26"/>
      <c r="C42" s="164"/>
      <c r="D42" s="164"/>
      <c r="E42" s="104"/>
      <c r="F42" s="164"/>
      <c r="G42" s="164"/>
      <c r="H42" s="104"/>
      <c r="I42" s="21"/>
      <c r="J42" s="4"/>
      <c r="K42" s="3"/>
      <c r="L42" s="98"/>
    </row>
    <row r="43" spans="1:12" ht="17.25" customHeight="1">
      <c r="A43" s="55" t="s">
        <v>137</v>
      </c>
      <c r="B43" s="26"/>
      <c r="C43" s="164"/>
      <c r="D43" s="164"/>
      <c r="E43" s="104"/>
      <c r="F43" s="164"/>
      <c r="G43" s="164"/>
      <c r="H43" s="104"/>
      <c r="I43" s="21"/>
      <c r="J43" s="4"/>
      <c r="K43" s="3"/>
      <c r="L43" s="98"/>
    </row>
    <row r="44" spans="1:12" ht="17.25" customHeight="1">
      <c r="A44" s="43"/>
      <c r="B44" s="26"/>
      <c r="C44" s="164"/>
      <c r="D44" s="164"/>
      <c r="E44" s="104"/>
      <c r="F44" s="164"/>
      <c r="G44" s="164"/>
      <c r="H44" s="104"/>
      <c r="I44" s="21"/>
      <c r="J44" s="4"/>
      <c r="K44" s="3"/>
      <c r="L44" s="98"/>
    </row>
    <row r="45" spans="1:12" ht="17.25" customHeight="1">
      <c r="A45" s="55" t="s">
        <v>138</v>
      </c>
      <c r="B45" s="26"/>
      <c r="C45" s="164"/>
      <c r="D45" s="164"/>
      <c r="E45" s="104"/>
      <c r="F45" s="164"/>
      <c r="G45" s="164"/>
      <c r="H45" s="104"/>
      <c r="I45" s="21"/>
      <c r="J45" s="4"/>
      <c r="K45" s="3"/>
      <c r="L45" s="98"/>
    </row>
    <row r="46" spans="1:12" ht="18">
      <c r="A46" s="43" t="s">
        <v>126</v>
      </c>
      <c r="B46" s="26"/>
      <c r="C46" s="164"/>
      <c r="D46" s="164"/>
      <c r="F46" s="164"/>
      <c r="G46" s="164"/>
      <c r="H46" s="241"/>
      <c r="I46" s="21"/>
      <c r="J46" s="4"/>
      <c r="K46" s="3"/>
      <c r="L46" s="98"/>
    </row>
    <row r="47" spans="1:12" ht="18">
      <c r="A47" s="43" t="s">
        <v>127</v>
      </c>
      <c r="B47" s="26"/>
      <c r="C47" s="164">
        <v>146</v>
      </c>
      <c r="D47" s="164">
        <v>146</v>
      </c>
      <c r="E47" s="208">
        <v>215</v>
      </c>
      <c r="F47" s="164">
        <v>257</v>
      </c>
      <c r="G47" s="164">
        <v>257</v>
      </c>
      <c r="H47" s="104">
        <v>-88</v>
      </c>
      <c r="I47" s="21"/>
      <c r="J47" s="4"/>
      <c r="K47" s="3"/>
      <c r="L47" s="98"/>
    </row>
    <row r="48" spans="1:12" ht="17.25" customHeight="1">
      <c r="A48" s="43"/>
      <c r="B48" s="26"/>
      <c r="C48" s="166"/>
      <c r="D48" s="166"/>
      <c r="E48" s="246"/>
      <c r="F48" s="166"/>
      <c r="G48" s="166"/>
      <c r="H48" s="247"/>
      <c r="I48" s="21"/>
      <c r="J48" s="4"/>
      <c r="K48" s="3"/>
      <c r="L48" s="98"/>
    </row>
    <row r="49" spans="1:12" ht="23.25" customHeight="1" thickBot="1">
      <c r="A49" s="43" t="s">
        <v>90</v>
      </c>
      <c r="B49" s="26"/>
      <c r="C49" s="170">
        <v>13768</v>
      </c>
      <c r="D49" s="170">
        <v>-11777</v>
      </c>
      <c r="E49" s="103">
        <v>7382.428915064967</v>
      </c>
      <c r="F49" s="170">
        <v>32390</v>
      </c>
      <c r="G49" s="170">
        <v>6845</v>
      </c>
      <c r="H49" s="103">
        <v>25921</v>
      </c>
      <c r="I49" s="21"/>
      <c r="J49" s="4"/>
      <c r="K49" s="3"/>
      <c r="L49" s="98"/>
    </row>
    <row r="50" spans="1:12" ht="17.25" customHeight="1" thickTop="1">
      <c r="A50" s="24"/>
      <c r="B50" s="26"/>
      <c r="C50" s="164"/>
      <c r="D50" s="164"/>
      <c r="E50" s="104"/>
      <c r="F50" s="164"/>
      <c r="G50" s="164"/>
      <c r="H50" s="104"/>
      <c r="I50" s="21"/>
      <c r="J50" s="4"/>
      <c r="K50" s="3"/>
      <c r="L50" s="98"/>
    </row>
    <row r="51" spans="1:12" ht="18">
      <c r="A51" s="62" t="s">
        <v>91</v>
      </c>
      <c r="B51" s="245"/>
      <c r="C51" s="184"/>
      <c r="D51" s="184"/>
      <c r="E51" s="208"/>
      <c r="F51" s="184"/>
      <c r="G51" s="184"/>
      <c r="H51" s="208"/>
      <c r="I51" s="21"/>
      <c r="J51" s="4"/>
      <c r="K51" s="3"/>
      <c r="L51" s="98"/>
    </row>
    <row r="52" spans="1:12" ht="17.25" customHeight="1">
      <c r="A52" s="62"/>
      <c r="B52" s="245"/>
      <c r="C52" s="244"/>
      <c r="D52" s="244"/>
      <c r="E52" s="243"/>
      <c r="F52" s="242"/>
      <c r="G52" s="242"/>
      <c r="H52" s="241"/>
      <c r="I52" s="21"/>
      <c r="J52" s="4"/>
      <c r="K52" s="97"/>
      <c r="L52" s="98"/>
    </row>
    <row r="53" spans="1:12" ht="18">
      <c r="A53" s="43" t="s">
        <v>92</v>
      </c>
      <c r="B53" s="26"/>
      <c r="C53" s="164">
        <v>11948</v>
      </c>
      <c r="D53" s="164">
        <v>-13597</v>
      </c>
      <c r="E53" s="104">
        <v>8019.665051499966</v>
      </c>
      <c r="F53" s="164">
        <v>30917</v>
      </c>
      <c r="G53" s="164">
        <v>5372</v>
      </c>
      <c r="H53" s="104">
        <v>27192</v>
      </c>
      <c r="I53" s="21"/>
      <c r="J53" s="4"/>
      <c r="K53" s="97"/>
      <c r="L53" s="98"/>
    </row>
    <row r="54" spans="1:12" ht="24" customHeight="1">
      <c r="A54" s="62" t="s">
        <v>93</v>
      </c>
      <c r="B54" s="26"/>
      <c r="C54" s="166">
        <v>1674</v>
      </c>
      <c r="D54" s="166">
        <v>1674</v>
      </c>
      <c r="E54" s="110">
        <v>-853.1249944999984</v>
      </c>
      <c r="F54" s="166">
        <v>1216</v>
      </c>
      <c r="G54" s="166">
        <v>1216</v>
      </c>
      <c r="H54" s="110">
        <v>-1183</v>
      </c>
      <c r="I54" s="21"/>
      <c r="J54" s="4"/>
      <c r="K54" s="3"/>
      <c r="L54" s="3"/>
    </row>
    <row r="55" spans="1:12" ht="24.75" customHeight="1" thickBot="1">
      <c r="A55" s="55"/>
      <c r="B55" s="26"/>
      <c r="C55" s="170">
        <v>13622</v>
      </c>
      <c r="D55" s="170">
        <v>-11923</v>
      </c>
      <c r="E55" s="103">
        <v>7166.540056999967</v>
      </c>
      <c r="F55" s="170">
        <v>32133</v>
      </c>
      <c r="G55" s="170">
        <v>6588</v>
      </c>
      <c r="H55" s="103">
        <v>26009</v>
      </c>
      <c r="I55" s="21"/>
      <c r="J55" s="4"/>
      <c r="K55" s="3"/>
      <c r="L55" s="3"/>
    </row>
    <row r="56" spans="1:12" ht="17.25" customHeight="1" thickTop="1">
      <c r="A56" s="24"/>
      <c r="B56" s="26"/>
      <c r="C56" s="164"/>
      <c r="D56" s="164"/>
      <c r="E56" s="104"/>
      <c r="F56" s="164"/>
      <c r="G56" s="164"/>
      <c r="H56" s="104"/>
      <c r="I56" s="21"/>
      <c r="J56" s="4"/>
      <c r="K56" s="3"/>
      <c r="L56" s="3"/>
    </row>
    <row r="57" spans="1:12" ht="17.25" customHeight="1">
      <c r="A57" s="62" t="s">
        <v>94</v>
      </c>
      <c r="B57" s="26"/>
      <c r="C57" s="164"/>
      <c r="D57" s="164"/>
      <c r="E57" s="104"/>
      <c r="F57" s="164"/>
      <c r="G57" s="164"/>
      <c r="H57" s="104"/>
      <c r="I57" s="21"/>
      <c r="J57" s="4"/>
      <c r="K57" s="3"/>
      <c r="L57" s="3"/>
    </row>
    <row r="58" spans="1:12" ht="17.25" customHeight="1">
      <c r="A58" s="62" t="s">
        <v>95</v>
      </c>
      <c r="B58" s="26"/>
      <c r="C58" s="164"/>
      <c r="D58" s="164"/>
      <c r="E58" s="104"/>
      <c r="F58" s="164"/>
      <c r="G58" s="164"/>
      <c r="H58" s="104"/>
      <c r="I58" s="21"/>
      <c r="J58" s="4"/>
      <c r="K58" s="3"/>
      <c r="L58" s="3"/>
    </row>
    <row r="59" spans="1:12" ht="17.25" customHeight="1">
      <c r="A59" s="43" t="s">
        <v>92</v>
      </c>
      <c r="B59" s="26"/>
      <c r="C59" s="164">
        <v>12094</v>
      </c>
      <c r="D59" s="164">
        <v>-13451</v>
      </c>
      <c r="E59" s="104">
        <v>8235.553909564966</v>
      </c>
      <c r="F59" s="164">
        <v>31174</v>
      </c>
      <c r="G59" s="164">
        <v>5629</v>
      </c>
      <c r="H59" s="104">
        <v>27104</v>
      </c>
      <c r="I59" s="21"/>
      <c r="J59" s="4"/>
      <c r="K59" s="3"/>
      <c r="L59" s="3"/>
    </row>
    <row r="60" spans="1:12" ht="17.25" customHeight="1">
      <c r="A60" s="62" t="s">
        <v>93</v>
      </c>
      <c r="B60" s="26"/>
      <c r="C60" s="166">
        <v>1674</v>
      </c>
      <c r="D60" s="166">
        <v>1674</v>
      </c>
      <c r="E60" s="110">
        <v>-853.1249944999984</v>
      </c>
      <c r="F60" s="166">
        <v>1216</v>
      </c>
      <c r="G60" s="166">
        <v>1216</v>
      </c>
      <c r="H60" s="110">
        <v>-1183</v>
      </c>
      <c r="I60" s="21"/>
      <c r="J60" s="4"/>
      <c r="K60" s="3"/>
      <c r="L60" s="3"/>
    </row>
    <row r="61" spans="1:12" ht="18">
      <c r="A61" s="24"/>
      <c r="B61" s="26"/>
      <c r="C61" s="164">
        <v>13768</v>
      </c>
      <c r="D61" s="164">
        <v>-11777</v>
      </c>
      <c r="E61" s="104">
        <v>7382.428915064967</v>
      </c>
      <c r="F61" s="164">
        <v>32390</v>
      </c>
      <c r="G61" s="164">
        <v>6845</v>
      </c>
      <c r="H61" s="104">
        <v>25921</v>
      </c>
      <c r="I61" s="21"/>
      <c r="J61" s="4"/>
      <c r="K61" s="3"/>
      <c r="L61" s="3"/>
    </row>
    <row r="62" spans="1:12" ht="3.75" customHeight="1" thickBot="1">
      <c r="A62" s="24"/>
      <c r="B62" s="26"/>
      <c r="C62" s="169"/>
      <c r="D62" s="169"/>
      <c r="E62" s="112"/>
      <c r="F62" s="169"/>
      <c r="G62" s="169"/>
      <c r="H62" s="112"/>
      <c r="I62" s="21"/>
      <c r="J62" s="4"/>
      <c r="K62" s="3"/>
      <c r="L62" s="3"/>
    </row>
    <row r="63" spans="1:12" ht="17.25" customHeight="1" thickTop="1">
      <c r="A63" s="24"/>
      <c r="B63" s="26"/>
      <c r="C63" s="164"/>
      <c r="D63" s="164"/>
      <c r="E63" s="104"/>
      <c r="F63" s="164"/>
      <c r="G63" s="164"/>
      <c r="H63" s="104"/>
      <c r="I63" s="21"/>
      <c r="J63" s="4"/>
      <c r="K63" s="3"/>
      <c r="L63" s="3"/>
    </row>
    <row r="64" spans="1:12" ht="18">
      <c r="A64" s="62" t="s">
        <v>96</v>
      </c>
      <c r="B64" s="26"/>
      <c r="C64" s="164"/>
      <c r="D64" s="164"/>
      <c r="E64" s="104"/>
      <c r="F64" s="164"/>
      <c r="G64" s="164"/>
      <c r="H64" s="104"/>
      <c r="I64" s="21"/>
      <c r="J64" s="4"/>
      <c r="K64" s="3"/>
      <c r="L64" s="3"/>
    </row>
    <row r="65" spans="1:12" ht="17.25" customHeight="1">
      <c r="A65" s="62"/>
      <c r="B65" s="26"/>
      <c r="C65" s="164"/>
      <c r="D65" s="164"/>
      <c r="E65" s="88"/>
      <c r="F65" s="164"/>
      <c r="G65" s="164"/>
      <c r="H65" s="104"/>
      <c r="I65" s="21"/>
      <c r="J65" s="4"/>
      <c r="K65" s="3"/>
      <c r="L65" s="3"/>
    </row>
    <row r="66" spans="1:12" ht="17.25" customHeight="1">
      <c r="A66" s="62" t="s">
        <v>45</v>
      </c>
      <c r="B66" s="26"/>
      <c r="C66" s="238">
        <v>6.564835164835165</v>
      </c>
      <c r="D66" s="238">
        <v>-7.47087912087912</v>
      </c>
      <c r="E66" s="240">
        <v>4.406409368956025</v>
      </c>
      <c r="F66" s="238">
        <v>16.987362637362637</v>
      </c>
      <c r="G66" s="238">
        <v>2.9516483516483514</v>
      </c>
      <c r="H66" s="240">
        <v>14.94065934065934</v>
      </c>
      <c r="I66" s="21"/>
      <c r="J66" s="4"/>
      <c r="K66" s="3"/>
      <c r="L66" s="3"/>
    </row>
    <row r="67" spans="1:12" ht="17.25" customHeight="1">
      <c r="A67" s="62"/>
      <c r="B67" s="26"/>
      <c r="C67" s="238"/>
      <c r="D67" s="238"/>
      <c r="E67" s="239"/>
      <c r="F67" s="238"/>
      <c r="G67" s="238"/>
      <c r="H67" s="239"/>
      <c r="I67" s="21"/>
      <c r="J67" s="5"/>
      <c r="K67" s="101"/>
      <c r="L67" s="101"/>
    </row>
    <row r="68" spans="1:12" ht="13.5" customHeight="1">
      <c r="A68" s="62" t="s">
        <v>46</v>
      </c>
      <c r="B68" s="26"/>
      <c r="C68" s="238">
        <v>6.1745534877088035</v>
      </c>
      <c r="D68" s="238">
        <v>-7.47087912087912</v>
      </c>
      <c r="E68" s="240">
        <v>4.406409368956025</v>
      </c>
      <c r="F68" s="238">
        <v>16.987362637362637</v>
      </c>
      <c r="G68" s="238">
        <v>2.9516483516483514</v>
      </c>
      <c r="H68" s="240">
        <v>14.94065934065934</v>
      </c>
      <c r="I68" s="56"/>
      <c r="J68" s="5"/>
      <c r="K68" s="1"/>
      <c r="L68" s="1"/>
    </row>
    <row r="69" spans="1:39" ht="9.75" customHeight="1" thickBot="1">
      <c r="A69" s="62"/>
      <c r="B69" s="26"/>
      <c r="C69" s="169"/>
      <c r="D69" s="169"/>
      <c r="E69" s="112"/>
      <c r="F69" s="169"/>
      <c r="G69" s="169"/>
      <c r="H69" s="112"/>
      <c r="I69" s="56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0.5" customHeight="1" thickTop="1">
      <c r="A70" s="66"/>
      <c r="B70" s="57"/>
      <c r="C70" s="118"/>
      <c r="D70" s="118"/>
      <c r="E70" s="34"/>
      <c r="F70" s="58"/>
      <c r="G70" s="58"/>
      <c r="H70" s="58"/>
      <c r="I70" s="59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8">
      <c r="A71" s="30"/>
      <c r="B71" s="26"/>
      <c r="C71" s="119"/>
      <c r="D71" s="119"/>
      <c r="E71" s="32"/>
      <c r="F71" s="31"/>
      <c r="G71" s="31"/>
      <c r="H71" s="31"/>
      <c r="I71" s="6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8">
      <c r="A72" s="30" t="s">
        <v>124</v>
      </c>
      <c r="B72" s="26"/>
      <c r="C72" s="119"/>
      <c r="D72" s="119"/>
      <c r="E72" s="32"/>
      <c r="F72" s="31"/>
      <c r="G72" s="31"/>
      <c r="H72" s="31"/>
      <c r="I72" s="6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8">
      <c r="A73" s="30" t="s">
        <v>51</v>
      </c>
      <c r="B73" s="26"/>
      <c r="C73" s="119"/>
      <c r="D73" s="119"/>
      <c r="E73" s="32"/>
      <c r="F73" s="31"/>
      <c r="G73" s="31"/>
      <c r="H73" s="31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8">
      <c r="A74" s="30" t="s">
        <v>125</v>
      </c>
      <c r="B74" s="26"/>
      <c r="C74" s="119"/>
      <c r="D74" s="119"/>
      <c r="E74" s="32"/>
      <c r="F74" s="31"/>
      <c r="G74" s="31"/>
      <c r="H74" s="31"/>
      <c r="I74" s="6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8">
      <c r="A75" s="30" t="s">
        <v>88</v>
      </c>
      <c r="B75" s="30"/>
      <c r="C75" s="119"/>
      <c r="D75" s="119"/>
      <c r="E75" s="32"/>
      <c r="F75" s="31"/>
      <c r="G75" s="31"/>
      <c r="H75" s="31"/>
      <c r="I75" s="6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8">
      <c r="A76" s="33" t="s">
        <v>151</v>
      </c>
      <c r="B76" s="33"/>
      <c r="C76" s="97"/>
      <c r="D76" s="97"/>
      <c r="E76" s="32"/>
      <c r="F76" s="32"/>
      <c r="G76" s="32"/>
      <c r="H76" s="31"/>
      <c r="I76" s="6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8">
      <c r="A77" s="33" t="s">
        <v>150</v>
      </c>
      <c r="B77" s="33"/>
      <c r="C77" s="97"/>
      <c r="D77" s="97"/>
      <c r="E77" s="32"/>
      <c r="F77" s="32"/>
      <c r="G77" s="32"/>
      <c r="H77" s="31"/>
      <c r="I77" s="6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8">
      <c r="A78" s="40"/>
      <c r="B78" s="40"/>
      <c r="C78" s="120"/>
      <c r="D78" s="120"/>
      <c r="E78" s="51"/>
      <c r="F78" s="51"/>
      <c r="G78" s="51"/>
      <c r="H78" s="26"/>
      <c r="I78" s="6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8">
      <c r="A79" s="36"/>
      <c r="B79" s="33"/>
      <c r="C79" s="120"/>
      <c r="D79" s="120"/>
      <c r="E79" s="51"/>
      <c r="F79" s="51"/>
      <c r="G79" s="51"/>
      <c r="H79" s="26"/>
      <c r="I79" s="6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10" ht="18">
      <c r="A80" s="36"/>
      <c r="B80" s="38"/>
      <c r="C80" s="120"/>
      <c r="D80" s="120"/>
      <c r="E80" s="51"/>
      <c r="F80" s="51"/>
      <c r="G80" s="51"/>
      <c r="H80" s="26"/>
      <c r="I80" s="6"/>
      <c r="J80" s="4"/>
    </row>
    <row r="81" spans="1:10" ht="18">
      <c r="A81" s="36"/>
      <c r="B81" s="33"/>
      <c r="C81" s="121"/>
      <c r="D81" s="121"/>
      <c r="E81" s="37"/>
      <c r="F81" s="37"/>
      <c r="G81" s="37"/>
      <c r="H81" s="33"/>
      <c r="I81" s="4"/>
      <c r="J81" s="4"/>
    </row>
    <row r="82" spans="1:10" ht="18">
      <c r="A82" s="36"/>
      <c r="B82" s="38"/>
      <c r="C82" s="121"/>
      <c r="D82" s="121"/>
      <c r="E82" s="37"/>
      <c r="F82" s="37"/>
      <c r="G82" s="37"/>
      <c r="H82" s="33"/>
      <c r="I82" s="4"/>
      <c r="J82" s="4"/>
    </row>
    <row r="83" spans="1:10" ht="18">
      <c r="A83" s="36"/>
      <c r="B83" s="33"/>
      <c r="C83" s="121"/>
      <c r="D83" s="121"/>
      <c r="E83" s="37"/>
      <c r="F83" s="37"/>
      <c r="G83" s="37"/>
      <c r="H83" s="33"/>
      <c r="I83" s="4"/>
      <c r="J83" s="4"/>
    </row>
    <row r="84" spans="1:10" ht="18">
      <c r="A84" s="36"/>
      <c r="B84" s="38"/>
      <c r="C84" s="121"/>
      <c r="D84" s="121"/>
      <c r="E84" s="37"/>
      <c r="F84" s="37"/>
      <c r="G84" s="37"/>
      <c r="H84" s="33"/>
      <c r="I84" s="4"/>
      <c r="J84" s="4"/>
    </row>
    <row r="85" spans="1:10" ht="18">
      <c r="A85" s="36"/>
      <c r="B85" s="33"/>
      <c r="C85" s="121"/>
      <c r="D85" s="121"/>
      <c r="E85" s="37"/>
      <c r="F85" s="37"/>
      <c r="G85" s="37"/>
      <c r="H85" s="33"/>
      <c r="I85" s="4"/>
      <c r="J85" s="4"/>
    </row>
    <row r="86" spans="1:10" ht="18">
      <c r="A86" s="36"/>
      <c r="B86" s="33"/>
      <c r="C86" s="121"/>
      <c r="D86" s="121"/>
      <c r="E86" s="37"/>
      <c r="F86" s="37"/>
      <c r="G86" s="37"/>
      <c r="H86" s="33"/>
      <c r="I86" s="4"/>
      <c r="J86" s="4"/>
    </row>
    <row r="87" spans="1:10" ht="15.75">
      <c r="A87" s="11"/>
      <c r="B87" s="4"/>
      <c r="C87" s="122"/>
      <c r="D87" s="122"/>
      <c r="E87" s="12"/>
      <c r="F87" s="12"/>
      <c r="G87" s="12"/>
      <c r="H87" s="4"/>
      <c r="I87" s="4"/>
      <c r="J87" s="4"/>
    </row>
    <row r="88" spans="1:10" ht="15.75">
      <c r="A88" s="11"/>
      <c r="B88" s="4"/>
      <c r="C88" s="122"/>
      <c r="D88" s="122"/>
      <c r="E88" s="12"/>
      <c r="F88" s="12"/>
      <c r="G88" s="12"/>
      <c r="H88" s="4"/>
      <c r="I88" s="4"/>
      <c r="J88" s="4"/>
    </row>
    <row r="89" spans="1:10" ht="15.75">
      <c r="A89" s="11"/>
      <c r="B89" s="4"/>
      <c r="C89" s="122"/>
      <c r="D89" s="122"/>
      <c r="E89" s="12"/>
      <c r="F89" s="12"/>
      <c r="G89" s="12"/>
      <c r="H89" s="4"/>
      <c r="I89" s="4"/>
      <c r="J89" s="4"/>
    </row>
    <row r="90" spans="1:10" ht="15.75">
      <c r="A90" s="11"/>
      <c r="B90" s="4"/>
      <c r="C90" s="122"/>
      <c r="D90" s="122"/>
      <c r="E90" s="12"/>
      <c r="F90" s="12"/>
      <c r="G90" s="12"/>
      <c r="H90" s="4"/>
      <c r="I90" s="4"/>
      <c r="J90" s="4"/>
    </row>
    <row r="91" spans="1:10" ht="15.75">
      <c r="A91" s="11"/>
      <c r="B91" s="4"/>
      <c r="C91" s="122"/>
      <c r="D91" s="122"/>
      <c r="E91" s="12"/>
      <c r="F91" s="12"/>
      <c r="G91" s="12"/>
      <c r="H91" s="4"/>
      <c r="I91" s="4"/>
      <c r="J91" s="4"/>
    </row>
    <row r="92" spans="1:10" ht="15.75">
      <c r="A92" s="11"/>
      <c r="B92" s="4"/>
      <c r="C92" s="122"/>
      <c r="D92" s="122"/>
      <c r="E92" s="12"/>
      <c r="F92" s="12"/>
      <c r="G92" s="12"/>
      <c r="H92" s="4"/>
      <c r="I92" s="4"/>
      <c r="J92" s="4"/>
    </row>
    <row r="93" spans="1:10" ht="15.75">
      <c r="A93" s="11"/>
      <c r="B93" s="4"/>
      <c r="C93" s="122"/>
      <c r="D93" s="122"/>
      <c r="E93" s="12"/>
      <c r="F93" s="12"/>
      <c r="G93" s="12"/>
      <c r="H93" s="4"/>
      <c r="I93" s="4"/>
      <c r="J93" s="4"/>
    </row>
    <row r="94" spans="1:10" ht="15.75">
      <c r="A94" s="11"/>
      <c r="B94" s="4"/>
      <c r="C94" s="122"/>
      <c r="D94" s="122"/>
      <c r="E94" s="12"/>
      <c r="F94" s="12"/>
      <c r="G94" s="12"/>
      <c r="H94" s="4"/>
      <c r="I94" s="4"/>
      <c r="J94" s="4"/>
    </row>
    <row r="95" spans="1:10" ht="15.75">
      <c r="A95" s="11"/>
      <c r="B95" s="4"/>
      <c r="C95" s="122"/>
      <c r="D95" s="122"/>
      <c r="E95" s="12"/>
      <c r="F95" s="12"/>
      <c r="G95" s="12"/>
      <c r="H95" s="4"/>
      <c r="I95" s="4"/>
      <c r="J95" s="4"/>
    </row>
    <row r="96" spans="1:10" ht="15.75">
      <c r="A96" s="11"/>
      <c r="B96" s="4"/>
      <c r="C96" s="122"/>
      <c r="D96" s="122"/>
      <c r="E96" s="12"/>
      <c r="F96" s="12"/>
      <c r="G96" s="12"/>
      <c r="H96" s="4"/>
      <c r="I96" s="4"/>
      <c r="J96" s="4"/>
    </row>
    <row r="97" spans="1:10" ht="15.75">
      <c r="A97" s="11"/>
      <c r="B97" s="4"/>
      <c r="C97" s="122"/>
      <c r="D97" s="122"/>
      <c r="E97" s="12"/>
      <c r="F97" s="12"/>
      <c r="G97" s="12"/>
      <c r="H97" s="4"/>
      <c r="I97" s="4"/>
      <c r="J97" s="4"/>
    </row>
    <row r="98" spans="1:10" ht="15.75">
      <c r="A98" s="11"/>
      <c r="B98" s="4"/>
      <c r="C98" s="122"/>
      <c r="D98" s="122"/>
      <c r="E98" s="12"/>
      <c r="F98" s="12"/>
      <c r="G98" s="12"/>
      <c r="H98" s="4"/>
      <c r="I98" s="4"/>
      <c r="J98" s="4"/>
    </row>
    <row r="99" spans="1:10" ht="15.75">
      <c r="A99" s="11"/>
      <c r="B99" s="4"/>
      <c r="C99" s="122"/>
      <c r="D99" s="122"/>
      <c r="E99" s="12"/>
      <c r="F99" s="12"/>
      <c r="G99" s="12"/>
      <c r="H99" s="4"/>
      <c r="I99" s="4"/>
      <c r="J99" s="4"/>
    </row>
    <row r="100" spans="1:10" ht="15.75">
      <c r="A100" s="11"/>
      <c r="B100" s="4"/>
      <c r="C100" s="122"/>
      <c r="D100" s="122"/>
      <c r="E100" s="12"/>
      <c r="F100" s="12"/>
      <c r="G100" s="12"/>
      <c r="H100" s="4"/>
      <c r="I100" s="4"/>
      <c r="J100" s="4"/>
    </row>
    <row r="101" spans="1:10" ht="15.75">
      <c r="A101" s="11"/>
      <c r="B101" s="4"/>
      <c r="C101" s="122"/>
      <c r="D101" s="122"/>
      <c r="E101" s="12"/>
      <c r="F101" s="12"/>
      <c r="G101" s="12"/>
      <c r="H101" s="4"/>
      <c r="I101" s="4"/>
      <c r="J101" s="4"/>
    </row>
    <row r="102" spans="1:10" ht="15.75">
      <c r="A102" s="11"/>
      <c r="B102" s="4"/>
      <c r="C102" s="122"/>
      <c r="D102" s="122"/>
      <c r="E102" s="12"/>
      <c r="F102" s="12"/>
      <c r="G102" s="12"/>
      <c r="H102" s="4"/>
      <c r="I102" s="4"/>
      <c r="J102" s="4"/>
    </row>
    <row r="103" spans="1:10" ht="15.75">
      <c r="A103" s="11"/>
      <c r="B103" s="4"/>
      <c r="C103" s="122"/>
      <c r="D103" s="122"/>
      <c r="E103" s="12"/>
      <c r="F103" s="12"/>
      <c r="G103" s="12"/>
      <c r="H103" s="4"/>
      <c r="I103" s="4"/>
      <c r="J103" s="4"/>
    </row>
    <row r="104" spans="1:10" ht="15.75">
      <c r="A104" s="11"/>
      <c r="B104" s="4"/>
      <c r="C104" s="122"/>
      <c r="D104" s="122"/>
      <c r="E104" s="12"/>
      <c r="F104" s="12"/>
      <c r="G104" s="12"/>
      <c r="H104" s="4"/>
      <c r="I104" s="4"/>
      <c r="J104" s="4"/>
    </row>
    <row r="105" spans="1:10" ht="15.75">
      <c r="A105" s="11"/>
      <c r="B105" s="4"/>
      <c r="C105" s="122"/>
      <c r="D105" s="122"/>
      <c r="E105" s="12"/>
      <c r="F105" s="12"/>
      <c r="G105" s="12"/>
      <c r="H105" s="4"/>
      <c r="I105" s="4"/>
      <c r="J105" s="4"/>
    </row>
    <row r="106" spans="1:10" ht="15.75">
      <c r="A106" s="11"/>
      <c r="B106" s="4"/>
      <c r="C106" s="122"/>
      <c r="D106" s="122"/>
      <c r="E106" s="12"/>
      <c r="F106" s="12"/>
      <c r="G106" s="12"/>
      <c r="H106" s="4"/>
      <c r="I106" s="4"/>
      <c r="J106" s="4"/>
    </row>
    <row r="107" spans="1:10" ht="15.75">
      <c r="A107" s="11"/>
      <c r="B107" s="4"/>
      <c r="C107" s="122"/>
      <c r="D107" s="122"/>
      <c r="E107" s="12"/>
      <c r="F107" s="12"/>
      <c r="G107" s="12"/>
      <c r="H107" s="4"/>
      <c r="I107" s="4"/>
      <c r="J107" s="4"/>
    </row>
    <row r="108" spans="1:10" ht="15.75">
      <c r="A108" s="11"/>
      <c r="B108" s="4"/>
      <c r="C108" s="122"/>
      <c r="D108" s="122"/>
      <c r="E108" s="12"/>
      <c r="F108" s="12"/>
      <c r="G108" s="12"/>
      <c r="H108" s="4"/>
      <c r="I108" s="4"/>
      <c r="J108" s="4"/>
    </row>
    <row r="109" spans="1:10" ht="15.75">
      <c r="A109" s="11"/>
      <c r="B109" s="4"/>
      <c r="C109" s="5"/>
      <c r="D109" s="5"/>
      <c r="E109" s="4"/>
      <c r="F109" s="4"/>
      <c r="G109" s="4"/>
      <c r="H109" s="4"/>
      <c r="I109" s="4"/>
      <c r="J109" s="4"/>
    </row>
    <row r="110" spans="1:10" ht="15.75">
      <c r="A110" s="11"/>
      <c r="B110" s="4"/>
      <c r="C110" s="5"/>
      <c r="D110" s="5"/>
      <c r="E110" s="4"/>
      <c r="F110" s="4"/>
      <c r="G110" s="4"/>
      <c r="H110" s="4"/>
      <c r="I110" s="4"/>
      <c r="J110" s="4"/>
    </row>
    <row r="111" spans="1:10" ht="15.75">
      <c r="A111" s="11"/>
      <c r="B111" s="4"/>
      <c r="C111" s="5"/>
      <c r="D111" s="5"/>
      <c r="E111" s="4"/>
      <c r="F111" s="4"/>
      <c r="G111" s="4"/>
      <c r="H111" s="4"/>
      <c r="I111" s="4"/>
      <c r="J111" s="4"/>
    </row>
    <row r="112" spans="1:10" ht="15.75">
      <c r="A112" s="11"/>
      <c r="B112" s="4"/>
      <c r="C112" s="5"/>
      <c r="D112" s="5"/>
      <c r="E112" s="4"/>
      <c r="F112" s="4"/>
      <c r="G112" s="4"/>
      <c r="H112" s="4"/>
      <c r="I112" s="4"/>
      <c r="J112" s="4"/>
    </row>
    <row r="113" spans="1:10" ht="15.75">
      <c r="A113" s="11"/>
      <c r="B113" s="4"/>
      <c r="C113" s="5"/>
      <c r="D113" s="5"/>
      <c r="E113" s="4"/>
      <c r="F113" s="4"/>
      <c r="G113" s="4"/>
      <c r="H113" s="4"/>
      <c r="I113" s="4"/>
      <c r="J113" s="4"/>
    </row>
    <row r="114" spans="1:10" ht="15.75">
      <c r="A114" s="11"/>
      <c r="B114" s="4"/>
      <c r="C114" s="5"/>
      <c r="D114" s="5"/>
      <c r="E114" s="4"/>
      <c r="F114" s="4"/>
      <c r="G114" s="4"/>
      <c r="H114" s="4"/>
      <c r="I114" s="4"/>
      <c r="J114" s="4"/>
    </row>
    <row r="115" spans="1:10" ht="15.75">
      <c r="A115" s="11"/>
      <c r="B115" s="4"/>
      <c r="C115" s="5"/>
      <c r="D115" s="5"/>
      <c r="E115" s="4"/>
      <c r="F115" s="4"/>
      <c r="G115" s="4"/>
      <c r="H115" s="4"/>
      <c r="I115" s="4"/>
      <c r="J115" s="4"/>
    </row>
    <row r="116" spans="1:10" ht="15.75">
      <c r="A116" s="11"/>
      <c r="B116" s="4"/>
      <c r="C116" s="5"/>
      <c r="D116" s="5"/>
      <c r="E116" s="4"/>
      <c r="F116" s="4"/>
      <c r="G116" s="4"/>
      <c r="H116" s="4"/>
      <c r="I116" s="4"/>
      <c r="J116" s="4"/>
    </row>
    <row r="117" spans="1:10" ht="15.75">
      <c r="A117" s="11"/>
      <c r="B117" s="4"/>
      <c r="C117" s="5"/>
      <c r="D117" s="5"/>
      <c r="E117" s="4"/>
      <c r="F117" s="4"/>
      <c r="G117" s="4"/>
      <c r="H117" s="4"/>
      <c r="I117" s="4"/>
      <c r="J117" s="4"/>
    </row>
    <row r="118" spans="1:10" ht="15.75">
      <c r="A118" s="11"/>
      <c r="B118" s="4"/>
      <c r="C118" s="5"/>
      <c r="D118" s="5"/>
      <c r="E118" s="4"/>
      <c r="F118" s="4"/>
      <c r="G118" s="4"/>
      <c r="H118" s="4"/>
      <c r="I118" s="4"/>
      <c r="J118" s="4"/>
    </row>
    <row r="119" spans="1:10" ht="15.75">
      <c r="A119" s="11"/>
      <c r="B119" s="4"/>
      <c r="C119" s="5"/>
      <c r="D119" s="5"/>
      <c r="E119" s="4"/>
      <c r="F119" s="4"/>
      <c r="G119" s="4"/>
      <c r="H119" s="4"/>
      <c r="I119" s="4"/>
      <c r="J119" s="4"/>
    </row>
    <row r="120" spans="1:10" ht="15.75">
      <c r="A120" s="11"/>
      <c r="B120" s="4"/>
      <c r="C120" s="5"/>
      <c r="D120" s="5"/>
      <c r="E120" s="4"/>
      <c r="F120" s="4"/>
      <c r="G120" s="4"/>
      <c r="H120" s="4"/>
      <c r="I120" s="4"/>
      <c r="J120" s="4"/>
    </row>
    <row r="121" spans="1:10" ht="15.75">
      <c r="A121" s="11"/>
      <c r="B121" s="4"/>
      <c r="C121" s="5"/>
      <c r="D121" s="5"/>
      <c r="E121" s="4"/>
      <c r="F121" s="4"/>
      <c r="G121" s="4"/>
      <c r="H121" s="4"/>
      <c r="I121" s="4"/>
      <c r="J121" s="4"/>
    </row>
    <row r="122" spans="1:10" ht="15.75">
      <c r="A122" s="11"/>
      <c r="B122" s="4"/>
      <c r="C122" s="5"/>
      <c r="D122" s="5"/>
      <c r="E122" s="4"/>
      <c r="F122" s="4"/>
      <c r="G122" s="4"/>
      <c r="H122" s="4"/>
      <c r="I122" s="4"/>
      <c r="J122" s="4"/>
    </row>
    <row r="123" spans="1:10" ht="15.75">
      <c r="A123" s="11"/>
      <c r="B123" s="4"/>
      <c r="C123" s="5"/>
      <c r="D123" s="5"/>
      <c r="E123" s="4"/>
      <c r="F123" s="4"/>
      <c r="G123" s="4"/>
      <c r="H123" s="4"/>
      <c r="I123" s="4"/>
      <c r="J123" s="4"/>
    </row>
    <row r="124" spans="1:10" ht="15.75">
      <c r="A124" s="11"/>
      <c r="B124" s="4"/>
      <c r="C124" s="5"/>
      <c r="D124" s="5"/>
      <c r="E124" s="4"/>
      <c r="F124" s="4"/>
      <c r="G124" s="4"/>
      <c r="H124" s="4"/>
      <c r="I124" s="4"/>
      <c r="J124" s="4"/>
    </row>
    <row r="125" spans="1:10" ht="15.75">
      <c r="A125" s="11"/>
      <c r="B125" s="4"/>
      <c r="C125" s="5"/>
      <c r="D125" s="5"/>
      <c r="E125" s="4"/>
      <c r="F125" s="4"/>
      <c r="G125" s="4"/>
      <c r="H125" s="4"/>
      <c r="I125" s="4"/>
      <c r="J125" s="4"/>
    </row>
    <row r="126" spans="1:10" ht="15.75">
      <c r="A126" s="11"/>
      <c r="B126" s="4"/>
      <c r="C126" s="5"/>
      <c r="D126" s="5"/>
      <c r="E126" s="4"/>
      <c r="F126" s="4"/>
      <c r="G126" s="4"/>
      <c r="H126" s="4"/>
      <c r="I126" s="4"/>
      <c r="J126" s="4"/>
    </row>
    <row r="127" spans="1:10" ht="15.75">
      <c r="A127" s="11"/>
      <c r="B127" s="4"/>
      <c r="C127" s="5"/>
      <c r="D127" s="5"/>
      <c r="E127" s="4"/>
      <c r="F127" s="4"/>
      <c r="G127" s="4"/>
      <c r="H127" s="4"/>
      <c r="I127" s="4"/>
      <c r="J127" s="4"/>
    </row>
    <row r="128" spans="1:10" ht="15.75">
      <c r="A128" s="11"/>
      <c r="B128" s="4"/>
      <c r="C128" s="5"/>
      <c r="D128" s="5"/>
      <c r="E128" s="4"/>
      <c r="F128" s="4"/>
      <c r="G128" s="4"/>
      <c r="H128" s="4"/>
      <c r="I128" s="4"/>
      <c r="J128" s="4"/>
    </row>
    <row r="129" spans="1:10" ht="15.75">
      <c r="A129" s="11"/>
      <c r="B129" s="4"/>
      <c r="C129" s="5"/>
      <c r="D129" s="5"/>
      <c r="E129" s="4"/>
      <c r="F129" s="4"/>
      <c r="G129" s="4"/>
      <c r="H129" s="4"/>
      <c r="I129" s="4"/>
      <c r="J129" s="4"/>
    </row>
    <row r="130" spans="1:10" ht="15.75">
      <c r="A130" s="11"/>
      <c r="B130" s="4"/>
      <c r="C130" s="5"/>
      <c r="D130" s="5"/>
      <c r="E130" s="4"/>
      <c r="F130" s="4"/>
      <c r="G130" s="4"/>
      <c r="H130" s="4"/>
      <c r="I130" s="4"/>
      <c r="J130" s="4"/>
    </row>
    <row r="131" spans="1:10" ht="15.75">
      <c r="A131" s="11"/>
      <c r="B131" s="4"/>
      <c r="C131" s="5"/>
      <c r="D131" s="5"/>
      <c r="E131" s="4"/>
      <c r="F131" s="4"/>
      <c r="G131" s="4"/>
      <c r="H131" s="4"/>
      <c r="I131" s="4"/>
      <c r="J131" s="4"/>
    </row>
    <row r="132" spans="1:10" ht="15.75">
      <c r="A132" s="11"/>
      <c r="B132" s="4"/>
      <c r="C132" s="5"/>
      <c r="D132" s="5"/>
      <c r="E132" s="4"/>
      <c r="F132" s="4"/>
      <c r="G132" s="4"/>
      <c r="H132" s="4"/>
      <c r="I132" s="4"/>
      <c r="J132" s="4"/>
    </row>
    <row r="133" spans="1:10" ht="15.75">
      <c r="A133" s="11"/>
      <c r="B133" s="4"/>
      <c r="C133" s="5"/>
      <c r="D133" s="5"/>
      <c r="E133" s="4"/>
      <c r="F133" s="4"/>
      <c r="G133" s="4"/>
      <c r="H133" s="4"/>
      <c r="I133" s="4"/>
      <c r="J133" s="4"/>
    </row>
    <row r="134" spans="1:10" ht="15.75">
      <c r="A134" s="11"/>
      <c r="B134" s="4"/>
      <c r="C134" s="5"/>
      <c r="D134" s="5"/>
      <c r="E134" s="4"/>
      <c r="F134" s="4"/>
      <c r="G134" s="4"/>
      <c r="H134" s="4"/>
      <c r="I134" s="4"/>
      <c r="J134" s="4"/>
    </row>
    <row r="135" spans="1:10" ht="15.75">
      <c r="A135" s="11"/>
      <c r="B135" s="4"/>
      <c r="C135" s="5"/>
      <c r="D135" s="5"/>
      <c r="E135" s="4"/>
      <c r="F135" s="4"/>
      <c r="G135" s="4"/>
      <c r="H135" s="4"/>
      <c r="I135" s="4"/>
      <c r="J135" s="4"/>
    </row>
    <row r="136" spans="1:10" ht="15.75">
      <c r="A136" s="11"/>
      <c r="B136" s="4"/>
      <c r="C136" s="5"/>
      <c r="D136" s="5"/>
      <c r="E136" s="4"/>
      <c r="F136" s="4"/>
      <c r="G136" s="4"/>
      <c r="H136" s="4"/>
      <c r="I136" s="4"/>
      <c r="J136" s="4"/>
    </row>
    <row r="137" spans="1:10" ht="15.75">
      <c r="A137" s="11"/>
      <c r="B137" s="4"/>
      <c r="C137" s="5"/>
      <c r="D137" s="5"/>
      <c r="E137" s="4"/>
      <c r="F137" s="4"/>
      <c r="G137" s="4"/>
      <c r="H137" s="4"/>
      <c r="I137" s="4"/>
      <c r="J137" s="4"/>
    </row>
    <row r="138" spans="1:10" ht="15.75">
      <c r="A138" s="11"/>
      <c r="B138" s="4"/>
      <c r="C138" s="5"/>
      <c r="D138" s="5"/>
      <c r="E138" s="4"/>
      <c r="F138" s="4"/>
      <c r="G138" s="4"/>
      <c r="H138" s="4"/>
      <c r="I138" s="4"/>
      <c r="J138" s="4"/>
    </row>
    <row r="139" spans="1:10" ht="15.75">
      <c r="A139" s="11"/>
      <c r="B139" s="4"/>
      <c r="C139" s="5"/>
      <c r="D139" s="5"/>
      <c r="E139" s="4"/>
      <c r="F139" s="4"/>
      <c r="G139" s="4"/>
      <c r="H139" s="4"/>
      <c r="I139" s="4"/>
      <c r="J139" s="4"/>
    </row>
    <row r="140" spans="1:10" ht="15.75">
      <c r="A140" s="11"/>
      <c r="B140" s="4"/>
      <c r="C140" s="5"/>
      <c r="D140" s="5"/>
      <c r="E140" s="4"/>
      <c r="F140" s="4"/>
      <c r="G140" s="4"/>
      <c r="H140" s="4"/>
      <c r="I140" s="4"/>
      <c r="J140" s="4"/>
    </row>
    <row r="141" spans="1:10" ht="15.75">
      <c r="A141" s="11"/>
      <c r="B141" s="4"/>
      <c r="C141" s="5"/>
      <c r="D141" s="5"/>
      <c r="E141" s="4"/>
      <c r="F141" s="4"/>
      <c r="G141" s="4"/>
      <c r="H141" s="4"/>
      <c r="I141" s="4"/>
      <c r="J141" s="4"/>
    </row>
    <row r="142" spans="1:10" ht="15.75">
      <c r="A142" s="11"/>
      <c r="B142" s="4"/>
      <c r="C142" s="5"/>
      <c r="D142" s="5"/>
      <c r="E142" s="4"/>
      <c r="F142" s="4"/>
      <c r="G142" s="4"/>
      <c r="H142" s="4"/>
      <c r="I142" s="4"/>
      <c r="J142" s="4"/>
    </row>
    <row r="143" spans="1:10" ht="15.75">
      <c r="A143" s="11"/>
      <c r="B143" s="4"/>
      <c r="C143" s="5"/>
      <c r="D143" s="5"/>
      <c r="E143" s="4"/>
      <c r="F143" s="4"/>
      <c r="G143" s="4"/>
      <c r="H143" s="4"/>
      <c r="I143" s="4"/>
      <c r="J143" s="4"/>
    </row>
    <row r="144" spans="1:10" ht="15.75">
      <c r="A144" s="11"/>
      <c r="B144" s="4"/>
      <c r="C144" s="5"/>
      <c r="D144" s="5"/>
      <c r="E144" s="4"/>
      <c r="F144" s="4"/>
      <c r="G144" s="4"/>
      <c r="H144" s="4"/>
      <c r="I144" s="4"/>
      <c r="J144" s="4"/>
    </row>
    <row r="145" spans="1:10" ht="15.75">
      <c r="A145" s="11"/>
      <c r="B145" s="4"/>
      <c r="C145" s="5"/>
      <c r="D145" s="5"/>
      <c r="E145" s="4"/>
      <c r="F145" s="4"/>
      <c r="G145" s="4"/>
      <c r="H145" s="4"/>
      <c r="I145" s="4"/>
      <c r="J145" s="4"/>
    </row>
    <row r="146" spans="1:10" ht="15.75">
      <c r="A146" s="11"/>
      <c r="B146" s="4"/>
      <c r="C146" s="5"/>
      <c r="D146" s="5"/>
      <c r="E146" s="4"/>
      <c r="F146" s="4"/>
      <c r="G146" s="4"/>
      <c r="H146" s="4"/>
      <c r="I146" s="4"/>
      <c r="J146" s="4"/>
    </row>
    <row r="147" spans="1:10" ht="15.75">
      <c r="A147" s="11"/>
      <c r="B147" s="4"/>
      <c r="C147" s="5"/>
      <c r="D147" s="5"/>
      <c r="E147" s="4"/>
      <c r="F147" s="4"/>
      <c r="G147" s="4"/>
      <c r="H147" s="4"/>
      <c r="I147" s="4"/>
      <c r="J147" s="4"/>
    </row>
    <row r="148" spans="1:10" ht="15.75">
      <c r="A148" s="11"/>
      <c r="B148" s="4"/>
      <c r="C148" s="5"/>
      <c r="D148" s="5"/>
      <c r="E148" s="4"/>
      <c r="F148" s="4"/>
      <c r="G148" s="4"/>
      <c r="H148" s="4"/>
      <c r="I148" s="4"/>
      <c r="J148" s="4"/>
    </row>
    <row r="149" spans="1:10" ht="15.75">
      <c r="A149" s="11"/>
      <c r="B149" s="4"/>
      <c r="C149" s="5"/>
      <c r="D149" s="5"/>
      <c r="E149" s="4"/>
      <c r="F149" s="4"/>
      <c r="G149" s="4"/>
      <c r="H149" s="4"/>
      <c r="I149" s="4"/>
      <c r="J149" s="4"/>
    </row>
    <row r="150" spans="1:10" ht="15.75">
      <c r="A150" s="11"/>
      <c r="B150" s="4"/>
      <c r="C150" s="5"/>
      <c r="D150" s="5"/>
      <c r="E150" s="4"/>
      <c r="F150" s="4"/>
      <c r="G150" s="4"/>
      <c r="H150" s="4"/>
      <c r="I150" s="4"/>
      <c r="J150" s="4"/>
    </row>
    <row r="151" spans="1:10" ht="15.75">
      <c r="A151" s="11"/>
      <c r="B151" s="4"/>
      <c r="C151" s="5"/>
      <c r="D151" s="5"/>
      <c r="E151" s="4"/>
      <c r="F151" s="4"/>
      <c r="G151" s="4"/>
      <c r="H151" s="4"/>
      <c r="I151" s="4"/>
      <c r="J151" s="4"/>
    </row>
    <row r="152" spans="1:10" ht="15.75">
      <c r="A152" s="11"/>
      <c r="B152" s="4"/>
      <c r="C152" s="5"/>
      <c r="D152" s="5"/>
      <c r="E152" s="4"/>
      <c r="F152" s="4"/>
      <c r="G152" s="4"/>
      <c r="H152" s="4"/>
      <c r="I152" s="4"/>
      <c r="J152" s="4"/>
    </row>
    <row r="153" spans="1:10" ht="15.75">
      <c r="A153" s="11"/>
      <c r="B153" s="4"/>
      <c r="C153" s="5"/>
      <c r="D153" s="5"/>
      <c r="E153" s="4"/>
      <c r="F153" s="4"/>
      <c r="G153" s="4"/>
      <c r="H153" s="4"/>
      <c r="I153" s="4"/>
      <c r="J153" s="4"/>
    </row>
    <row r="154" spans="1:10" ht="15.75">
      <c r="A154" s="11"/>
      <c r="B154" s="4"/>
      <c r="C154" s="5"/>
      <c r="D154" s="5"/>
      <c r="E154" s="4"/>
      <c r="F154" s="4"/>
      <c r="G154" s="4"/>
      <c r="H154" s="4"/>
      <c r="I154" s="4"/>
      <c r="J154" s="4"/>
    </row>
    <row r="155" spans="1:10" ht="15.75">
      <c r="A155" s="11"/>
      <c r="B155" s="4"/>
      <c r="C155" s="5"/>
      <c r="D155" s="5"/>
      <c r="E155" s="4"/>
      <c r="F155" s="4"/>
      <c r="G155" s="4"/>
      <c r="H155" s="4"/>
      <c r="I155" s="4"/>
      <c r="J155" s="4"/>
    </row>
    <row r="156" spans="1:10" ht="15.75">
      <c r="A156" s="11"/>
      <c r="B156" s="4"/>
      <c r="C156" s="5"/>
      <c r="D156" s="5"/>
      <c r="E156" s="4"/>
      <c r="F156" s="4"/>
      <c r="G156" s="4"/>
      <c r="H156" s="4"/>
      <c r="I156" s="4"/>
      <c r="J156" s="4"/>
    </row>
    <row r="157" spans="1:10" ht="15.75">
      <c r="A157" s="11"/>
      <c r="B157" s="4"/>
      <c r="C157" s="5"/>
      <c r="D157" s="5"/>
      <c r="E157" s="4"/>
      <c r="F157" s="4"/>
      <c r="G157" s="4"/>
      <c r="H157" s="4"/>
      <c r="I157" s="4"/>
      <c r="J157" s="4"/>
    </row>
    <row r="158" spans="1:10" ht="15.75">
      <c r="A158" s="11"/>
      <c r="B158" s="4"/>
      <c r="C158" s="5"/>
      <c r="D158" s="5"/>
      <c r="E158" s="4"/>
      <c r="F158" s="4"/>
      <c r="G158" s="4"/>
      <c r="H158" s="4"/>
      <c r="I158" s="4"/>
      <c r="J158" s="4"/>
    </row>
    <row r="159" spans="1:10" ht="15.75">
      <c r="A159" s="11"/>
      <c r="B159" s="4"/>
      <c r="C159" s="5"/>
      <c r="D159" s="5"/>
      <c r="E159" s="4"/>
      <c r="F159" s="4"/>
      <c r="G159" s="4"/>
      <c r="H159" s="4"/>
      <c r="I159" s="4"/>
      <c r="J159" s="4"/>
    </row>
    <row r="160" spans="1:10" ht="15.75">
      <c r="A160" s="11"/>
      <c r="B160" s="4"/>
      <c r="C160" s="5"/>
      <c r="D160" s="5"/>
      <c r="E160" s="4"/>
      <c r="F160" s="4"/>
      <c r="G160" s="4"/>
      <c r="H160" s="4"/>
      <c r="I160" s="4"/>
      <c r="J160" s="4"/>
    </row>
    <row r="161" spans="1:10" ht="15.75">
      <c r="A161" s="11"/>
      <c r="B161" s="4"/>
      <c r="C161" s="5"/>
      <c r="D161" s="5"/>
      <c r="E161" s="4"/>
      <c r="F161" s="4"/>
      <c r="G161" s="4"/>
      <c r="H161" s="4"/>
      <c r="I161" s="4"/>
      <c r="J161" s="4"/>
    </row>
    <row r="162" spans="1:10" ht="15.75">
      <c r="A162" s="11"/>
      <c r="B162" s="4"/>
      <c r="C162" s="5"/>
      <c r="D162" s="5"/>
      <c r="E162" s="4"/>
      <c r="F162" s="4"/>
      <c r="G162" s="4"/>
      <c r="H162" s="4"/>
      <c r="I162" s="4"/>
      <c r="J162" s="4"/>
    </row>
    <row r="163" spans="1:10" ht="15.75">
      <c r="A163" s="11"/>
      <c r="B163" s="4"/>
      <c r="C163" s="5"/>
      <c r="D163" s="5"/>
      <c r="E163" s="4"/>
      <c r="F163" s="4"/>
      <c r="G163" s="4"/>
      <c r="H163" s="4"/>
      <c r="I163" s="4"/>
      <c r="J163" s="4"/>
    </row>
    <row r="164" spans="1:10" ht="15.75">
      <c r="A164" s="11"/>
      <c r="B164" s="4"/>
      <c r="C164" s="5"/>
      <c r="D164" s="5"/>
      <c r="E164" s="4"/>
      <c r="F164" s="4"/>
      <c r="G164" s="4"/>
      <c r="H164" s="4"/>
      <c r="I164" s="4"/>
      <c r="J164" s="4"/>
    </row>
    <row r="165" spans="1:10" ht="15.75">
      <c r="A165" s="11"/>
      <c r="B165" s="4"/>
      <c r="C165" s="5"/>
      <c r="D165" s="5"/>
      <c r="E165" s="4"/>
      <c r="F165" s="4"/>
      <c r="G165" s="4"/>
      <c r="H165" s="4"/>
      <c r="I165" s="4"/>
      <c r="J165" s="4"/>
    </row>
    <row r="166" spans="1:10" ht="15.75">
      <c r="A166" s="11"/>
      <c r="B166" s="4"/>
      <c r="C166" s="5"/>
      <c r="D166" s="5"/>
      <c r="E166" s="4"/>
      <c r="F166" s="4"/>
      <c r="G166" s="4"/>
      <c r="H166" s="4"/>
      <c r="I166" s="4"/>
      <c r="J166" s="4"/>
    </row>
    <row r="167" spans="1:10" ht="15.75">
      <c r="A167" s="11"/>
      <c r="B167" s="4"/>
      <c r="C167" s="5"/>
      <c r="D167" s="5"/>
      <c r="E167" s="4"/>
      <c r="F167" s="4"/>
      <c r="G167" s="4"/>
      <c r="H167" s="4"/>
      <c r="I167" s="4"/>
      <c r="J167" s="4"/>
    </row>
    <row r="168" spans="1:10" ht="15.75">
      <c r="A168" s="11"/>
      <c r="B168" s="4"/>
      <c r="C168" s="5"/>
      <c r="D168" s="5"/>
      <c r="E168" s="4"/>
      <c r="F168" s="4"/>
      <c r="G168" s="4"/>
      <c r="H168" s="4"/>
      <c r="I168" s="4"/>
      <c r="J168" s="4"/>
    </row>
    <row r="169" spans="1:10" ht="15.75">
      <c r="A169" s="11"/>
      <c r="B169" s="4"/>
      <c r="C169" s="5"/>
      <c r="D169" s="5"/>
      <c r="E169" s="4"/>
      <c r="F169" s="4"/>
      <c r="G169" s="4"/>
      <c r="H169" s="4"/>
      <c r="I169" s="4"/>
      <c r="J169" s="4"/>
    </row>
    <row r="170" spans="1:10" ht="15.75">
      <c r="A170" s="11"/>
      <c r="B170" s="4"/>
      <c r="C170" s="5"/>
      <c r="D170" s="5"/>
      <c r="E170" s="4"/>
      <c r="F170" s="4"/>
      <c r="G170" s="4"/>
      <c r="H170" s="4"/>
      <c r="I170" s="4"/>
      <c r="J170" s="4"/>
    </row>
    <row r="171" spans="1:10" ht="15.75">
      <c r="A171" s="11"/>
      <c r="B171" s="4"/>
      <c r="C171" s="5"/>
      <c r="D171" s="5"/>
      <c r="E171" s="4"/>
      <c r="F171" s="4"/>
      <c r="G171" s="4"/>
      <c r="H171" s="4"/>
      <c r="I171" s="4"/>
      <c r="J171" s="4"/>
    </row>
    <row r="172" spans="1:10" ht="15.75">
      <c r="A172" s="11"/>
      <c r="B172" s="4"/>
      <c r="C172" s="5"/>
      <c r="D172" s="5"/>
      <c r="E172" s="4"/>
      <c r="F172" s="4"/>
      <c r="G172" s="4"/>
      <c r="H172" s="4"/>
      <c r="I172" s="4"/>
      <c r="J172" s="4"/>
    </row>
    <row r="173" spans="1:10" ht="15.75">
      <c r="A173" s="11"/>
      <c r="B173" s="4"/>
      <c r="C173" s="5"/>
      <c r="D173" s="5"/>
      <c r="E173" s="4"/>
      <c r="F173" s="4"/>
      <c r="G173" s="4"/>
      <c r="H173" s="4"/>
      <c r="I173" s="4"/>
      <c r="J173" s="4"/>
    </row>
    <row r="174" spans="1:10" ht="15.75">
      <c r="A174" s="11"/>
      <c r="B174" s="4"/>
      <c r="C174" s="5"/>
      <c r="D174" s="5"/>
      <c r="E174" s="4"/>
      <c r="F174" s="4"/>
      <c r="G174" s="4"/>
      <c r="H174" s="4"/>
      <c r="I174" s="4"/>
      <c r="J174" s="4"/>
    </row>
    <row r="175" spans="1:10" ht="15.75">
      <c r="A175" s="11"/>
      <c r="B175" s="4"/>
      <c r="C175" s="5"/>
      <c r="D175" s="5"/>
      <c r="E175" s="4"/>
      <c r="F175" s="4"/>
      <c r="G175" s="4"/>
      <c r="H175" s="4"/>
      <c r="I175" s="4"/>
      <c r="J175" s="4"/>
    </row>
    <row r="176" spans="1:10" ht="15.75">
      <c r="A176" s="11"/>
      <c r="B176" s="4"/>
      <c r="C176" s="5"/>
      <c r="D176" s="5"/>
      <c r="E176" s="4"/>
      <c r="F176" s="4"/>
      <c r="G176" s="4"/>
      <c r="H176" s="4"/>
      <c r="I176" s="4"/>
      <c r="J176" s="4"/>
    </row>
    <row r="177" spans="1:10" ht="15.75">
      <c r="A177" s="11"/>
      <c r="B177" s="4"/>
      <c r="C177" s="5"/>
      <c r="D177" s="5"/>
      <c r="E177" s="4"/>
      <c r="F177" s="4"/>
      <c r="G177" s="4"/>
      <c r="H177" s="4"/>
      <c r="I177" s="4"/>
      <c r="J177" s="4"/>
    </row>
    <row r="178" spans="1:10" ht="15.75">
      <c r="A178" s="11"/>
      <c r="B178" s="4"/>
      <c r="C178" s="5"/>
      <c r="D178" s="5"/>
      <c r="E178" s="4"/>
      <c r="F178" s="4"/>
      <c r="G178" s="4"/>
      <c r="H178" s="4"/>
      <c r="I178" s="4"/>
      <c r="J178" s="4"/>
    </row>
    <row r="179" spans="1:10" ht="15.75">
      <c r="A179" s="11"/>
      <c r="B179" s="4"/>
      <c r="C179" s="5"/>
      <c r="D179" s="5"/>
      <c r="E179" s="4"/>
      <c r="F179" s="4"/>
      <c r="G179" s="4"/>
      <c r="H179" s="4"/>
      <c r="I179" s="4"/>
      <c r="J179" s="4"/>
    </row>
    <row r="180" spans="1:10" ht="15.75">
      <c r="A180" s="11"/>
      <c r="B180" s="4"/>
      <c r="C180" s="5"/>
      <c r="D180" s="5"/>
      <c r="E180" s="4"/>
      <c r="F180" s="4"/>
      <c r="G180" s="4"/>
      <c r="H180" s="4"/>
      <c r="I180" s="4"/>
      <c r="J180" s="4"/>
    </row>
    <row r="181" spans="1:10" ht="15.75">
      <c r="A181" s="11"/>
      <c r="B181" s="4"/>
      <c r="C181" s="5"/>
      <c r="D181" s="5"/>
      <c r="E181" s="4"/>
      <c r="F181" s="4"/>
      <c r="G181" s="4"/>
      <c r="H181" s="4"/>
      <c r="I181" s="4"/>
      <c r="J181" s="4"/>
    </row>
    <row r="182" spans="1:10" ht="15.75">
      <c r="A182" s="11"/>
      <c r="B182" s="4"/>
      <c r="C182" s="5"/>
      <c r="D182" s="5"/>
      <c r="E182" s="4"/>
      <c r="F182" s="4"/>
      <c r="G182" s="4"/>
      <c r="H182" s="4"/>
      <c r="I182" s="4"/>
      <c r="J182" s="4"/>
    </row>
    <row r="183" spans="1:10" ht="15.75">
      <c r="A183" s="11"/>
      <c r="B183" s="4"/>
      <c r="C183" s="5"/>
      <c r="D183" s="5"/>
      <c r="E183" s="4"/>
      <c r="F183" s="4"/>
      <c r="G183" s="4"/>
      <c r="H183" s="4"/>
      <c r="I183" s="4"/>
      <c r="J183" s="4"/>
    </row>
    <row r="184" spans="1:10" ht="15.75">
      <c r="A184" s="11"/>
      <c r="B184" s="4"/>
      <c r="C184" s="5"/>
      <c r="D184" s="5"/>
      <c r="E184" s="4"/>
      <c r="F184" s="4"/>
      <c r="G184" s="4"/>
      <c r="H184" s="4"/>
      <c r="I184" s="4"/>
      <c r="J184" s="4"/>
    </row>
    <row r="185" spans="1:10" ht="15.75">
      <c r="A185" s="11"/>
      <c r="B185" s="4"/>
      <c r="C185" s="5"/>
      <c r="D185" s="5"/>
      <c r="E185" s="4"/>
      <c r="F185" s="4"/>
      <c r="G185" s="4"/>
      <c r="H185" s="4"/>
      <c r="I185" s="4"/>
      <c r="J185" s="4"/>
    </row>
    <row r="186" spans="1:10" ht="15.75">
      <c r="A186" s="11"/>
      <c r="B186" s="4"/>
      <c r="C186" s="5"/>
      <c r="D186" s="5"/>
      <c r="E186" s="4"/>
      <c r="F186" s="4"/>
      <c r="G186" s="4"/>
      <c r="H186" s="4"/>
      <c r="I186" s="4"/>
      <c r="J186" s="4"/>
    </row>
    <row r="187" spans="1:10" ht="15.75">
      <c r="A187" s="11"/>
      <c r="B187" s="4"/>
      <c r="C187" s="5"/>
      <c r="D187" s="5"/>
      <c r="E187" s="4"/>
      <c r="F187" s="4"/>
      <c r="G187" s="4"/>
      <c r="H187" s="4"/>
      <c r="I187" s="4"/>
      <c r="J187" s="4"/>
    </row>
    <row r="188" spans="1:10" ht="15.75">
      <c r="A188" s="11"/>
      <c r="B188" s="4"/>
      <c r="C188" s="5"/>
      <c r="D188" s="5"/>
      <c r="E188" s="4"/>
      <c r="F188" s="4"/>
      <c r="G188" s="4"/>
      <c r="H188" s="4"/>
      <c r="I188" s="4"/>
      <c r="J188" s="4"/>
    </row>
    <row r="189" spans="1:10" ht="15.75">
      <c r="A189" s="11"/>
      <c r="B189" s="4"/>
      <c r="C189" s="5"/>
      <c r="D189" s="5"/>
      <c r="E189" s="4"/>
      <c r="F189" s="4"/>
      <c r="G189" s="4"/>
      <c r="H189" s="4"/>
      <c r="I189" s="4"/>
      <c r="J189" s="4"/>
    </row>
    <row r="190" spans="1:10" ht="15.75">
      <c r="A190" s="11"/>
      <c r="B190" s="4"/>
      <c r="C190" s="5"/>
      <c r="D190" s="5"/>
      <c r="E190" s="4"/>
      <c r="F190" s="4"/>
      <c r="G190" s="4"/>
      <c r="H190" s="4"/>
      <c r="I190" s="4"/>
      <c r="J190" s="4"/>
    </row>
    <row r="191" spans="1:10" ht="15.75">
      <c r="A191" s="11"/>
      <c r="B191" s="4"/>
      <c r="C191" s="5"/>
      <c r="D191" s="5"/>
      <c r="E191" s="4"/>
      <c r="F191" s="4"/>
      <c r="G191" s="4"/>
      <c r="H191" s="4"/>
      <c r="I191" s="4"/>
      <c r="J191" s="4"/>
    </row>
    <row r="192" spans="1:10" ht="15.75">
      <c r="A192" s="11"/>
      <c r="B192" s="4"/>
      <c r="C192" s="5"/>
      <c r="D192" s="5"/>
      <c r="E192" s="4"/>
      <c r="F192" s="4"/>
      <c r="G192" s="4"/>
      <c r="H192" s="4"/>
      <c r="I192" s="4"/>
      <c r="J192" s="4"/>
    </row>
    <row r="193" spans="1:10" ht="15.75">
      <c r="A193" s="11"/>
      <c r="B193" s="4"/>
      <c r="C193" s="5"/>
      <c r="D193" s="5"/>
      <c r="E193" s="4"/>
      <c r="F193" s="4"/>
      <c r="G193" s="4"/>
      <c r="H193" s="4"/>
      <c r="I193" s="4"/>
      <c r="J193" s="4"/>
    </row>
    <row r="194" spans="1:10" ht="15.75">
      <c r="A194" s="11"/>
      <c r="B194" s="4"/>
      <c r="C194" s="5"/>
      <c r="D194" s="5"/>
      <c r="E194" s="4"/>
      <c r="F194" s="4"/>
      <c r="G194" s="4"/>
      <c r="H194" s="4"/>
      <c r="I194" s="4"/>
      <c r="J194" s="4"/>
    </row>
    <row r="195" spans="1:10" ht="15.75">
      <c r="A195" s="11"/>
      <c r="B195" s="4"/>
      <c r="C195" s="5"/>
      <c r="D195" s="5"/>
      <c r="E195" s="4"/>
      <c r="F195" s="4"/>
      <c r="G195" s="4"/>
      <c r="H195" s="4"/>
      <c r="I195" s="4"/>
      <c r="J195" s="4"/>
    </row>
    <row r="196" spans="1:10" ht="15.75">
      <c r="A196" s="11"/>
      <c r="B196" s="4"/>
      <c r="C196" s="5"/>
      <c r="D196" s="5"/>
      <c r="E196" s="4"/>
      <c r="F196" s="4"/>
      <c r="G196" s="4"/>
      <c r="H196" s="4"/>
      <c r="I196" s="4"/>
      <c r="J196" s="4"/>
    </row>
    <row r="197" spans="1:10" ht="15.75">
      <c r="A197" s="11"/>
      <c r="B197" s="4"/>
      <c r="C197" s="5"/>
      <c r="D197" s="5"/>
      <c r="E197" s="4"/>
      <c r="F197" s="4"/>
      <c r="G197" s="4"/>
      <c r="H197" s="4"/>
      <c r="I197" s="4"/>
      <c r="J197" s="4"/>
    </row>
    <row r="198" spans="1:10" ht="15.75">
      <c r="A198" s="11"/>
      <c r="B198" s="4"/>
      <c r="C198" s="5"/>
      <c r="D198" s="5"/>
      <c r="E198" s="4"/>
      <c r="F198" s="4"/>
      <c r="G198" s="4"/>
      <c r="H198" s="4"/>
      <c r="I198" s="4"/>
      <c r="J198" s="4"/>
    </row>
    <row r="199" spans="1:10" ht="15.75">
      <c r="A199" s="11"/>
      <c r="B199" s="4"/>
      <c r="C199" s="5"/>
      <c r="D199" s="5"/>
      <c r="E199" s="4"/>
      <c r="F199" s="4"/>
      <c r="G199" s="4"/>
      <c r="H199" s="4"/>
      <c r="I199" s="4"/>
      <c r="J199" s="4"/>
    </row>
    <row r="200" spans="1:10" ht="15.75">
      <c r="A200" s="11"/>
      <c r="B200" s="4"/>
      <c r="C200" s="5"/>
      <c r="D200" s="5"/>
      <c r="E200" s="4"/>
      <c r="F200" s="4"/>
      <c r="G200" s="4"/>
      <c r="H200" s="4"/>
      <c r="I200" s="4"/>
      <c r="J200" s="4"/>
    </row>
    <row r="201" spans="1:10" ht="15.75">
      <c r="A201" s="11"/>
      <c r="B201" s="4"/>
      <c r="C201" s="5"/>
      <c r="D201" s="5"/>
      <c r="E201" s="4"/>
      <c r="F201" s="4"/>
      <c r="G201" s="4"/>
      <c r="H201" s="4"/>
      <c r="I201" s="4"/>
      <c r="J201" s="4"/>
    </row>
    <row r="202" spans="1:10" ht="15.75">
      <c r="A202" s="11"/>
      <c r="B202" s="4"/>
      <c r="C202" s="5"/>
      <c r="D202" s="5"/>
      <c r="E202" s="4"/>
      <c r="F202" s="4"/>
      <c r="G202" s="4"/>
      <c r="H202" s="4"/>
      <c r="I202" s="4"/>
      <c r="J202" s="4"/>
    </row>
    <row r="203" spans="1:10" ht="15.75">
      <c r="A203" s="11"/>
      <c r="B203" s="4"/>
      <c r="C203" s="5"/>
      <c r="D203" s="5"/>
      <c r="E203" s="4"/>
      <c r="F203" s="4"/>
      <c r="G203" s="4"/>
      <c r="H203" s="4"/>
      <c r="I203" s="4"/>
      <c r="J203" s="4"/>
    </row>
    <row r="204" spans="1:10" ht="15.75">
      <c r="A204" s="11"/>
      <c r="B204" s="4"/>
      <c r="C204" s="5"/>
      <c r="D204" s="5"/>
      <c r="E204" s="4"/>
      <c r="F204" s="4"/>
      <c r="G204" s="4"/>
      <c r="H204" s="4"/>
      <c r="I204" s="4"/>
      <c r="J204" s="4"/>
    </row>
    <row r="205" spans="1:9" ht="15.75">
      <c r="A205" s="11"/>
      <c r="B205" s="4"/>
      <c r="C205" s="5"/>
      <c r="D205" s="5"/>
      <c r="E205" s="4"/>
      <c r="F205" s="4"/>
      <c r="G205" s="4"/>
      <c r="H205" s="4"/>
      <c r="I205" s="4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50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242"/>
  <sheetViews>
    <sheetView zoomScale="60" zoomScaleNormal="60" zoomScalePageLayoutView="0" workbookViewId="0" topLeftCell="A1">
      <selection activeCell="G8" sqref="G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75.00390625" style="0" customWidth="1"/>
    <col min="4" max="5" width="18.7109375" style="0" customWidth="1"/>
    <col min="6" max="6" width="18.140625" style="86" customWidth="1"/>
    <col min="7" max="7" width="17.7109375" style="33" customWidth="1"/>
  </cols>
  <sheetData>
    <row r="1" spans="2:3" ht="15.75" customHeight="1">
      <c r="B1" s="4"/>
      <c r="C1" s="4"/>
    </row>
    <row r="2" spans="2:6" ht="22.5" customHeight="1">
      <c r="B2" s="68" t="s">
        <v>28</v>
      </c>
      <c r="C2" s="33"/>
      <c r="D2" s="33"/>
      <c r="E2" s="33"/>
      <c r="F2" s="102"/>
    </row>
    <row r="3" spans="2:6" ht="20.25" customHeight="1">
      <c r="B3" s="69" t="s">
        <v>144</v>
      </c>
      <c r="C3" s="33"/>
      <c r="D3" s="33"/>
      <c r="E3" s="33"/>
      <c r="F3" s="102"/>
    </row>
    <row r="4" spans="2:6" ht="20.25" customHeight="1">
      <c r="B4" s="38"/>
      <c r="C4" s="33"/>
      <c r="D4" s="33"/>
      <c r="E4" s="33"/>
      <c r="F4" s="102"/>
    </row>
    <row r="5" spans="2:7" ht="54">
      <c r="B5" s="41"/>
      <c r="C5" s="42"/>
      <c r="D5" s="261" t="s">
        <v>173</v>
      </c>
      <c r="E5" s="261" t="s">
        <v>172</v>
      </c>
      <c r="F5" s="223"/>
      <c r="G5" s="232"/>
    </row>
    <row r="6" spans="2:7" ht="20.25" customHeight="1">
      <c r="B6" s="43"/>
      <c r="C6" s="26"/>
      <c r="D6" s="179" t="s">
        <v>145</v>
      </c>
      <c r="E6" s="179" t="s">
        <v>145</v>
      </c>
      <c r="F6" s="224" t="s">
        <v>145</v>
      </c>
      <c r="G6" s="233" t="s">
        <v>145</v>
      </c>
    </row>
    <row r="7" spans="2:7" ht="20.25" customHeight="1">
      <c r="B7" s="43"/>
      <c r="C7" s="26"/>
      <c r="D7" s="275" t="s">
        <v>176</v>
      </c>
      <c r="E7" s="275" t="s">
        <v>176</v>
      </c>
      <c r="F7" s="276" t="s">
        <v>177</v>
      </c>
      <c r="G7" s="234">
        <v>40550</v>
      </c>
    </row>
    <row r="8" spans="2:7" ht="20.25" customHeight="1">
      <c r="B8" s="43"/>
      <c r="C8" s="26"/>
      <c r="D8" s="201" t="s">
        <v>4</v>
      </c>
      <c r="E8" s="201" t="s">
        <v>4</v>
      </c>
      <c r="F8" s="225" t="s">
        <v>4</v>
      </c>
      <c r="G8" s="45" t="s">
        <v>4</v>
      </c>
    </row>
    <row r="9" spans="2:7" ht="20.25" customHeight="1">
      <c r="B9" s="43"/>
      <c r="C9" s="26"/>
      <c r="D9" s="179" t="s">
        <v>165</v>
      </c>
      <c r="E9" s="179" t="s">
        <v>165</v>
      </c>
      <c r="F9" s="224" t="s">
        <v>164</v>
      </c>
      <c r="G9" s="260" t="s">
        <v>164</v>
      </c>
    </row>
    <row r="10" spans="2:7" ht="20.25" customHeight="1">
      <c r="B10" s="55" t="s">
        <v>52</v>
      </c>
      <c r="D10" s="179"/>
      <c r="E10" s="179"/>
      <c r="F10" s="224"/>
      <c r="G10" s="235"/>
    </row>
    <row r="11" spans="2:7" ht="20.25" customHeight="1">
      <c r="B11" s="55" t="s">
        <v>58</v>
      </c>
      <c r="D11" s="202"/>
      <c r="E11" s="202"/>
      <c r="F11" s="127"/>
      <c r="G11" s="235"/>
    </row>
    <row r="12" spans="2:7" ht="20.25" customHeight="1">
      <c r="B12" s="24"/>
      <c r="C12" s="26" t="s">
        <v>53</v>
      </c>
      <c r="D12" s="203">
        <f>189529</f>
        <v>189529</v>
      </c>
      <c r="E12" s="203">
        <f>+D12</f>
        <v>189529</v>
      </c>
      <c r="F12" s="214">
        <f>164726+1480</f>
        <v>166206</v>
      </c>
      <c r="G12" s="235">
        <f>157706+1515</f>
        <v>159221</v>
      </c>
    </row>
    <row r="13" spans="2:7" ht="20.25" customHeight="1">
      <c r="B13" s="24"/>
      <c r="C13" s="26" t="s">
        <v>78</v>
      </c>
      <c r="D13" s="203">
        <v>10353</v>
      </c>
      <c r="E13" s="203">
        <f>+D13</f>
        <v>10353</v>
      </c>
      <c r="F13" s="214">
        <f>9987+78</f>
        <v>10065</v>
      </c>
      <c r="G13" s="235">
        <f>9375+79</f>
        <v>9454</v>
      </c>
    </row>
    <row r="14" spans="2:7" ht="20.25" customHeight="1">
      <c r="B14" s="24"/>
      <c r="C14" s="26" t="s">
        <v>80</v>
      </c>
      <c r="D14" s="203">
        <v>37337</v>
      </c>
      <c r="E14" s="203">
        <f>+D14</f>
        <v>37337</v>
      </c>
      <c r="F14" s="214">
        <v>42394</v>
      </c>
      <c r="G14" s="235">
        <v>45451</v>
      </c>
    </row>
    <row r="15" spans="2:7" ht="20.25" customHeight="1">
      <c r="B15" s="24"/>
      <c r="C15" s="26" t="s">
        <v>128</v>
      </c>
      <c r="D15" s="203">
        <v>25545</v>
      </c>
      <c r="E15" s="203">
        <v>0</v>
      </c>
      <c r="F15" s="214">
        <f>94592-69047</f>
        <v>25545</v>
      </c>
      <c r="G15" s="235">
        <f>94592-69047</f>
        <v>25545</v>
      </c>
    </row>
    <row r="16" spans="2:7" ht="20.25" customHeight="1">
      <c r="B16" s="24"/>
      <c r="C16" s="26" t="s">
        <v>54</v>
      </c>
      <c r="D16" s="203">
        <v>3073</v>
      </c>
      <c r="E16" s="203">
        <f>+D16</f>
        <v>3073</v>
      </c>
      <c r="F16" s="214">
        <v>2583</v>
      </c>
      <c r="G16" s="235">
        <v>2562</v>
      </c>
    </row>
    <row r="17" spans="2:7" ht="20.25" customHeight="1">
      <c r="B17" s="24"/>
      <c r="C17" s="26" t="s">
        <v>55</v>
      </c>
      <c r="D17" s="203">
        <v>3116</v>
      </c>
      <c r="E17" s="203">
        <f>+D17</f>
        <v>3116</v>
      </c>
      <c r="F17" s="214">
        <v>2650</v>
      </c>
      <c r="G17" s="235">
        <v>1808</v>
      </c>
    </row>
    <row r="18" spans="2:7" ht="20.25" customHeight="1">
      <c r="B18" s="24"/>
      <c r="C18" s="26" t="s">
        <v>79</v>
      </c>
      <c r="D18" s="203">
        <v>652</v>
      </c>
      <c r="E18" s="203">
        <f>+D18</f>
        <v>652</v>
      </c>
      <c r="F18" s="214">
        <f>652445/1000</f>
        <v>652.445</v>
      </c>
      <c r="G18" s="235">
        <v>652</v>
      </c>
    </row>
    <row r="19" spans="2:7" ht="20.25" customHeight="1">
      <c r="B19" s="24"/>
      <c r="C19" s="26" t="s">
        <v>56</v>
      </c>
      <c r="D19" s="203">
        <v>944</v>
      </c>
      <c r="E19" s="203">
        <f>+D19</f>
        <v>944</v>
      </c>
      <c r="F19" s="214">
        <v>446</v>
      </c>
      <c r="G19" s="235">
        <v>1373</v>
      </c>
    </row>
    <row r="20" spans="2:7" ht="20.25" customHeight="1">
      <c r="B20" s="24"/>
      <c r="C20" s="46"/>
      <c r="D20" s="204">
        <f>SUM(D12:D19)</f>
        <v>270549</v>
      </c>
      <c r="E20" s="204">
        <f>SUM(E12:E19)</f>
        <v>245004</v>
      </c>
      <c r="F20" s="226">
        <f>SUM(F12:F19)</f>
        <v>250541.445</v>
      </c>
      <c r="G20" s="236">
        <f>SUM(G12:G19)</f>
        <v>246066</v>
      </c>
    </row>
    <row r="21" spans="2:7" ht="20.25" customHeight="1">
      <c r="B21" s="55" t="s">
        <v>59</v>
      </c>
      <c r="D21" s="203"/>
      <c r="E21" s="203"/>
      <c r="F21" s="214"/>
      <c r="G21" s="128"/>
    </row>
    <row r="22" spans="2:7" ht="20.25" customHeight="1">
      <c r="B22" s="55"/>
      <c r="C22" s="33" t="s">
        <v>140</v>
      </c>
      <c r="D22" s="203">
        <f>10644</f>
        <v>10644</v>
      </c>
      <c r="E22" s="203">
        <f>+D22</f>
        <v>10644</v>
      </c>
      <c r="F22" s="214">
        <v>3126</v>
      </c>
      <c r="G22" s="128">
        <v>0</v>
      </c>
    </row>
    <row r="23" spans="2:7" ht="20.25" customHeight="1">
      <c r="B23" s="24"/>
      <c r="C23" s="26" t="s">
        <v>10</v>
      </c>
      <c r="D23" s="203">
        <v>2850</v>
      </c>
      <c r="E23" s="203">
        <f>+D23</f>
        <v>2850</v>
      </c>
      <c r="F23" s="214">
        <v>2788</v>
      </c>
      <c r="G23" s="128">
        <v>2828</v>
      </c>
    </row>
    <row r="24" spans="2:7" ht="20.25" customHeight="1">
      <c r="B24" s="24"/>
      <c r="C24" s="26" t="s">
        <v>11</v>
      </c>
      <c r="D24" s="203">
        <f>110190+1-65-734</f>
        <v>109392</v>
      </c>
      <c r="E24" s="203">
        <f>+D24</f>
        <v>109392</v>
      </c>
      <c r="F24" s="214">
        <v>113581</v>
      </c>
      <c r="G24" s="128">
        <v>69095</v>
      </c>
    </row>
    <row r="25" spans="2:7" ht="20.25" customHeight="1">
      <c r="B25" s="24"/>
      <c r="C25" s="26" t="s">
        <v>136</v>
      </c>
      <c r="D25" s="203">
        <f>39396</f>
        <v>39396</v>
      </c>
      <c r="E25" s="203">
        <f>+D25</f>
        <v>39396</v>
      </c>
      <c r="F25" s="214">
        <v>12109</v>
      </c>
      <c r="G25" s="128">
        <v>16297</v>
      </c>
    </row>
    <row r="26" spans="2:7" ht="20.25" customHeight="1">
      <c r="B26" s="24"/>
      <c r="C26" s="26" t="s">
        <v>42</v>
      </c>
      <c r="D26" s="203">
        <f>38157</f>
        <v>38157</v>
      </c>
      <c r="E26" s="203">
        <f>+D26</f>
        <v>38157</v>
      </c>
      <c r="F26" s="214">
        <v>65608</v>
      </c>
      <c r="G26" s="128">
        <v>36667</v>
      </c>
    </row>
    <row r="27" spans="2:7" ht="20.25" customHeight="1">
      <c r="B27" s="24"/>
      <c r="C27" s="26"/>
      <c r="D27" s="204">
        <f>SUM(D22:D26)</f>
        <v>200439</v>
      </c>
      <c r="E27" s="204">
        <f>SUM(E22:E26)</f>
        <v>200439</v>
      </c>
      <c r="F27" s="226">
        <f>SUM(F22:F26)</f>
        <v>197212</v>
      </c>
      <c r="G27" s="236">
        <f>SUM(G22:G26)</f>
        <v>124887</v>
      </c>
    </row>
    <row r="28" spans="2:7" ht="20.25" customHeight="1">
      <c r="B28" s="63" t="s">
        <v>57</v>
      </c>
      <c r="C28" s="26"/>
      <c r="D28" s="204">
        <f>+D27+D20</f>
        <v>470988</v>
      </c>
      <c r="E28" s="204">
        <f>+E27+E20</f>
        <v>445443</v>
      </c>
      <c r="F28" s="226">
        <f>F20+F27</f>
        <v>447753.445</v>
      </c>
      <c r="G28" s="236">
        <f>+G20+G27</f>
        <v>370953</v>
      </c>
    </row>
    <row r="29" spans="2:7" ht="10.5" customHeight="1">
      <c r="B29" s="24"/>
      <c r="C29" s="26"/>
      <c r="D29" s="203"/>
      <c r="E29" s="203"/>
      <c r="F29" s="214"/>
      <c r="G29" s="128"/>
    </row>
    <row r="30" spans="2:7" ht="20.25" customHeight="1">
      <c r="B30" s="63" t="s">
        <v>60</v>
      </c>
      <c r="C30" s="29"/>
      <c r="D30" s="203"/>
      <c r="E30" s="203"/>
      <c r="F30" s="214"/>
      <c r="G30" s="128"/>
    </row>
    <row r="31" spans="2:7" ht="20.25" customHeight="1">
      <c r="B31" s="63" t="s">
        <v>61</v>
      </c>
      <c r="C31" s="29"/>
      <c r="D31" s="203"/>
      <c r="E31" s="203"/>
      <c r="F31" s="214"/>
      <c r="G31" s="128"/>
    </row>
    <row r="32" spans="2:7" ht="20.25" customHeight="1">
      <c r="B32" s="24"/>
      <c r="C32" s="26" t="s">
        <v>129</v>
      </c>
      <c r="D32" s="203">
        <v>68303</v>
      </c>
      <c r="E32" s="203">
        <f>+D32</f>
        <v>68303</v>
      </c>
      <c r="F32" s="214">
        <v>40823</v>
      </c>
      <c r="G32" s="128">
        <v>39468</v>
      </c>
    </row>
    <row r="33" spans="2:7" ht="20.25" customHeight="1">
      <c r="B33" s="24"/>
      <c r="C33" s="26" t="s">
        <v>19</v>
      </c>
      <c r="D33" s="203">
        <f>60147</f>
        <v>60147</v>
      </c>
      <c r="E33" s="203">
        <f>+D33</f>
        <v>60147</v>
      </c>
      <c r="F33" s="214">
        <v>106722</v>
      </c>
      <c r="G33" s="128">
        <v>44658</v>
      </c>
    </row>
    <row r="34" spans="2:7" ht="20.25" customHeight="1">
      <c r="B34" s="24"/>
      <c r="C34" s="26" t="s">
        <v>171</v>
      </c>
      <c r="D34" s="203">
        <v>5428</v>
      </c>
      <c r="E34" s="203">
        <f>+D34</f>
        <v>5428</v>
      </c>
      <c r="F34" s="214">
        <v>1289</v>
      </c>
      <c r="G34" s="128">
        <v>4949</v>
      </c>
    </row>
    <row r="35" spans="2:7" ht="20.25" customHeight="1">
      <c r="B35" s="24"/>
      <c r="C35" s="26" t="s">
        <v>62</v>
      </c>
      <c r="D35" s="203">
        <v>4836</v>
      </c>
      <c r="E35" s="203">
        <f>+D35</f>
        <v>4836</v>
      </c>
      <c r="F35" s="214">
        <v>2622</v>
      </c>
      <c r="G35" s="128">
        <v>1424</v>
      </c>
    </row>
    <row r="36" spans="2:7" ht="20.25" customHeight="1">
      <c r="B36" s="24"/>
      <c r="C36" s="26"/>
      <c r="D36" s="204">
        <f>SUM(D32:D35)</f>
        <v>138714</v>
      </c>
      <c r="E36" s="204">
        <f>SUM(E32:E35)</f>
        <v>138714</v>
      </c>
      <c r="F36" s="226">
        <f>SUM(F32:F35)</f>
        <v>151456</v>
      </c>
      <c r="G36" s="236">
        <f>SUM(G32:G35)</f>
        <v>90499</v>
      </c>
    </row>
    <row r="37" spans="2:7" ht="20.25" customHeight="1">
      <c r="B37" s="63" t="s">
        <v>63</v>
      </c>
      <c r="C37" s="26"/>
      <c r="D37" s="203"/>
      <c r="E37" s="203"/>
      <c r="F37" s="214"/>
      <c r="G37" s="235"/>
    </row>
    <row r="38" spans="2:7" ht="20.25" customHeight="1">
      <c r="B38" s="24"/>
      <c r="C38" s="26" t="s">
        <v>43</v>
      </c>
      <c r="D38" s="203">
        <v>10831</v>
      </c>
      <c r="E38" s="203">
        <f>+D38</f>
        <v>10831</v>
      </c>
      <c r="F38" s="214">
        <f>9641-1+390</f>
        <v>10030</v>
      </c>
      <c r="G38" s="235">
        <f>7608+399</f>
        <v>8007</v>
      </c>
    </row>
    <row r="39" spans="2:7" ht="20.25" customHeight="1">
      <c r="B39" s="24"/>
      <c r="C39" s="26" t="s">
        <v>129</v>
      </c>
      <c r="D39" s="203">
        <v>78829</v>
      </c>
      <c r="E39" s="203">
        <f>+D39</f>
        <v>78829</v>
      </c>
      <c r="F39" s="214">
        <v>75907</v>
      </c>
      <c r="G39" s="235">
        <v>86529</v>
      </c>
    </row>
    <row r="40" spans="2:7" ht="20.25" customHeight="1">
      <c r="B40" s="24"/>
      <c r="C40" s="26"/>
      <c r="D40" s="204">
        <f>SUM(D38:D39)</f>
        <v>89660</v>
      </c>
      <c r="E40" s="204">
        <f>SUM(E38:E39)</f>
        <v>89660</v>
      </c>
      <c r="F40" s="226">
        <f>SUM(F38:F39)</f>
        <v>85937</v>
      </c>
      <c r="G40" s="90">
        <f>SUM(G38:G39)</f>
        <v>94536</v>
      </c>
    </row>
    <row r="41" spans="2:7" ht="22.5" customHeight="1">
      <c r="B41" s="63" t="s">
        <v>65</v>
      </c>
      <c r="C41" s="29"/>
      <c r="D41" s="203">
        <f>+D40+D36</f>
        <v>228374</v>
      </c>
      <c r="E41" s="203">
        <f>+E40+E36</f>
        <v>228374</v>
      </c>
      <c r="F41" s="214">
        <f>F36+F40</f>
        <v>237393</v>
      </c>
      <c r="G41" s="88">
        <f>G36+G40</f>
        <v>185035</v>
      </c>
    </row>
    <row r="42" spans="2:7" ht="22.5" customHeight="1" thickBot="1">
      <c r="B42" s="63" t="s">
        <v>64</v>
      </c>
      <c r="C42" s="29"/>
      <c r="D42" s="205">
        <f>+D28-D41</f>
        <v>242614</v>
      </c>
      <c r="E42" s="205">
        <f>+E28-E41</f>
        <v>217069</v>
      </c>
      <c r="F42" s="227">
        <f>F28-F41</f>
        <v>210360.445</v>
      </c>
      <c r="G42" s="103">
        <f>G28-G41</f>
        <v>185918</v>
      </c>
    </row>
    <row r="43" spans="2:7" ht="9.75" customHeight="1" thickTop="1">
      <c r="B43" s="63"/>
      <c r="C43" s="29"/>
      <c r="D43" s="168"/>
      <c r="E43" s="168"/>
      <c r="F43" s="111"/>
      <c r="G43" s="235"/>
    </row>
    <row r="44" spans="2:7" ht="20.25" customHeight="1">
      <c r="B44" s="63" t="s">
        <v>68</v>
      </c>
      <c r="C44" s="29"/>
      <c r="D44" s="203"/>
      <c r="E44" s="203"/>
      <c r="F44" s="214"/>
      <c r="G44" s="235"/>
    </row>
    <row r="45" spans="2:7" ht="20.25" customHeight="1">
      <c r="B45" s="24"/>
      <c r="C45" s="26" t="s">
        <v>6</v>
      </c>
      <c r="D45" s="203">
        <v>182000</v>
      </c>
      <c r="E45" s="203">
        <f>+D45</f>
        <v>182000</v>
      </c>
      <c r="F45" s="214">
        <v>182000</v>
      </c>
      <c r="G45" s="88">
        <v>182000</v>
      </c>
    </row>
    <row r="46" spans="2:7" ht="20.25" customHeight="1">
      <c r="B46" s="24"/>
      <c r="C46" s="26" t="s">
        <v>82</v>
      </c>
      <c r="D46" s="203">
        <f>+'CONS. CHANGES IN EQUITY'!H23+'CONS. CHANGES IN EQUITY'!F23</f>
        <v>45094</v>
      </c>
      <c r="E46" s="203">
        <f>+'CONS. CHANGES IN EQUITY'!F27+'CONS. CHANGES IN EQUITY'!H27</f>
        <v>19549</v>
      </c>
      <c r="F46" s="214">
        <f>+'CONS. CHANGES IN EQUITY'!H40+'CONS. CHANGES IN EQUITY'!F40</f>
        <v>17600</v>
      </c>
      <c r="G46" s="237">
        <f>+'CONS. CHANGES IN EQUITY'!H31</f>
        <v>-5864</v>
      </c>
    </row>
    <row r="47" spans="2:7" ht="20.25" customHeight="1">
      <c r="B47" s="24"/>
      <c r="C47" s="33" t="s">
        <v>66</v>
      </c>
      <c r="D47" s="206">
        <f>SUM(D45:D46)</f>
        <v>227094</v>
      </c>
      <c r="E47" s="206">
        <f>SUM(E45:E46)</f>
        <v>201549</v>
      </c>
      <c r="F47" s="228">
        <f>SUM(F45:F46)</f>
        <v>199600</v>
      </c>
      <c r="G47" s="89">
        <f>SUM(G45:G46)</f>
        <v>176136</v>
      </c>
    </row>
    <row r="48" spans="2:7" ht="20.25" customHeight="1">
      <c r="B48" s="24"/>
      <c r="C48" s="30" t="s">
        <v>130</v>
      </c>
      <c r="D48" s="203">
        <f>+'CONS. CHANGES IN EQUITY'!J23</f>
        <v>15520</v>
      </c>
      <c r="E48" s="203">
        <f>+D48</f>
        <v>15520</v>
      </c>
      <c r="F48" s="214">
        <v>10760</v>
      </c>
      <c r="G48" s="237">
        <f>+'CONS. CHANGES IN EQUITY'!J31</f>
        <v>9782</v>
      </c>
    </row>
    <row r="49" spans="2:8" ht="20.25" customHeight="1">
      <c r="B49" s="63" t="s">
        <v>67</v>
      </c>
      <c r="C49" s="47"/>
      <c r="D49" s="207">
        <f>SUM(D47:D48)</f>
        <v>242614</v>
      </c>
      <c r="E49" s="207">
        <f>SUM(E47:E48)</f>
        <v>217069</v>
      </c>
      <c r="F49" s="229">
        <f>SUM(F47:F48)</f>
        <v>210360</v>
      </c>
      <c r="G49" s="105">
        <f>SUM(G47:G48)</f>
        <v>185918</v>
      </c>
      <c r="H49" s="81"/>
    </row>
    <row r="50" spans="2:7" ht="20.25" customHeight="1">
      <c r="B50" s="43"/>
      <c r="C50" s="30"/>
      <c r="D50" s="203"/>
      <c r="E50" s="203"/>
      <c r="F50" s="214"/>
      <c r="G50" s="235"/>
    </row>
    <row r="51" spans="2:7" ht="41.25" customHeight="1" thickBot="1">
      <c r="B51" s="24"/>
      <c r="C51" s="134" t="s">
        <v>119</v>
      </c>
      <c r="D51" s="230">
        <f>ROUND(D47/182000,2)</f>
        <v>1.25</v>
      </c>
      <c r="E51" s="230">
        <f>ROUND(E47/182000,2)</f>
        <v>1.11</v>
      </c>
      <c r="F51" s="230">
        <f>ROUND(F47/182000,2)</f>
        <v>1.1</v>
      </c>
      <c r="G51" s="272">
        <f>ROUND(G47/182000,2)</f>
        <v>0.97</v>
      </c>
    </row>
    <row r="52" spans="2:7" ht="20.25" customHeight="1" thickTop="1">
      <c r="B52" s="35"/>
      <c r="C52" s="48"/>
      <c r="D52" s="91"/>
      <c r="E52" s="91"/>
      <c r="F52" s="231"/>
      <c r="G52" s="237"/>
    </row>
    <row r="53" spans="2:7" ht="12.75" customHeight="1">
      <c r="B53" s="25"/>
      <c r="C53" s="30"/>
      <c r="D53" s="32"/>
      <c r="E53" s="32"/>
      <c r="F53" s="92"/>
      <c r="G53" s="37"/>
    </row>
    <row r="54" spans="2:7" ht="7.5" customHeight="1">
      <c r="B54" s="30"/>
      <c r="C54" s="30"/>
      <c r="D54" s="32"/>
      <c r="E54" s="32"/>
      <c r="F54" s="92"/>
      <c r="G54" s="37"/>
    </row>
    <row r="55" spans="2:7" ht="20.25" customHeight="1">
      <c r="B55" s="33" t="s">
        <v>152</v>
      </c>
      <c r="C55" s="33"/>
      <c r="D55" s="19"/>
      <c r="E55" s="19"/>
      <c r="F55" s="93"/>
      <c r="G55" s="51"/>
    </row>
    <row r="56" spans="2:7" ht="20.25" customHeight="1">
      <c r="B56" s="33" t="s">
        <v>143</v>
      </c>
      <c r="C56" s="33"/>
      <c r="D56" s="19"/>
      <c r="E56" s="19"/>
      <c r="F56" s="93"/>
      <c r="G56" s="51"/>
    </row>
    <row r="57" spans="2:7" ht="20.25">
      <c r="B57" s="17"/>
      <c r="C57" s="18"/>
      <c r="D57" s="19"/>
      <c r="E57" s="19"/>
      <c r="F57" s="93"/>
      <c r="G57" s="51"/>
    </row>
    <row r="58" spans="2:7" ht="18">
      <c r="B58" s="2"/>
      <c r="C58" s="2"/>
      <c r="D58" s="61"/>
      <c r="E58" s="61"/>
      <c r="F58" s="133"/>
      <c r="G58" s="37"/>
    </row>
    <row r="59" spans="2:7" ht="18">
      <c r="B59" s="2"/>
      <c r="C59" s="2"/>
      <c r="D59" s="61"/>
      <c r="E59" s="61"/>
      <c r="F59" s="133"/>
      <c r="G59" s="37"/>
    </row>
    <row r="60" spans="2:7" ht="18">
      <c r="B60" s="2"/>
      <c r="C60" s="2"/>
      <c r="D60" s="61"/>
      <c r="E60" s="61"/>
      <c r="F60" s="133"/>
      <c r="G60" s="37"/>
    </row>
    <row r="61" spans="2:7" ht="18">
      <c r="B61" s="2"/>
      <c r="C61" s="2"/>
      <c r="D61" s="61"/>
      <c r="E61" s="61"/>
      <c r="F61" s="133"/>
      <c r="G61" s="37"/>
    </row>
    <row r="62" spans="2:7" ht="18">
      <c r="B62" s="2"/>
      <c r="C62" s="2"/>
      <c r="D62" s="61"/>
      <c r="E62" s="61"/>
      <c r="F62" s="133"/>
      <c r="G62" s="37"/>
    </row>
    <row r="63" spans="2:7" ht="18">
      <c r="B63" s="2"/>
      <c r="C63" s="2"/>
      <c r="D63" s="61"/>
      <c r="E63" s="61"/>
      <c r="F63" s="133"/>
      <c r="G63" s="37"/>
    </row>
    <row r="64" spans="2:7" ht="18">
      <c r="B64" s="2"/>
      <c r="C64" s="2"/>
      <c r="D64" s="61"/>
      <c r="E64" s="61"/>
      <c r="F64" s="133"/>
      <c r="G64" s="37"/>
    </row>
    <row r="65" spans="2:7" ht="18">
      <c r="B65" s="2"/>
      <c r="C65" s="2"/>
      <c r="D65" s="61"/>
      <c r="E65" s="61"/>
      <c r="F65" s="133"/>
      <c r="G65" s="37"/>
    </row>
    <row r="66" spans="2:7" ht="18">
      <c r="B66" s="2"/>
      <c r="C66" s="2"/>
      <c r="D66" s="61"/>
      <c r="E66" s="61"/>
      <c r="F66" s="133"/>
      <c r="G66" s="37"/>
    </row>
    <row r="67" spans="2:7" ht="18">
      <c r="B67" s="2"/>
      <c r="C67" s="2"/>
      <c r="D67" s="61"/>
      <c r="E67" s="61"/>
      <c r="F67" s="133"/>
      <c r="G67" s="37"/>
    </row>
    <row r="68" spans="2:7" ht="18">
      <c r="B68" s="2"/>
      <c r="C68" s="2"/>
      <c r="D68" s="61"/>
      <c r="E68" s="61"/>
      <c r="F68" s="133"/>
      <c r="G68" s="37"/>
    </row>
    <row r="69" spans="2:7" ht="18">
      <c r="B69" s="2"/>
      <c r="C69" s="2"/>
      <c r="D69" s="61"/>
      <c r="E69" s="61"/>
      <c r="F69" s="133"/>
      <c r="G69" s="37"/>
    </row>
    <row r="70" spans="2:7" ht="18">
      <c r="B70" s="2"/>
      <c r="C70" s="2"/>
      <c r="D70" s="61"/>
      <c r="E70" s="61"/>
      <c r="F70" s="133"/>
      <c r="G70" s="37"/>
    </row>
    <row r="71" spans="2:7" ht="18">
      <c r="B71" s="2"/>
      <c r="C71" s="2"/>
      <c r="D71" s="61"/>
      <c r="E71" s="61"/>
      <c r="F71" s="133"/>
      <c r="G71" s="37"/>
    </row>
    <row r="72" spans="2:7" ht="18">
      <c r="B72" s="2"/>
      <c r="C72" s="2"/>
      <c r="D72" s="61"/>
      <c r="E72" s="61"/>
      <c r="F72" s="133"/>
      <c r="G72" s="37"/>
    </row>
    <row r="73" spans="2:7" ht="18">
      <c r="B73" s="2"/>
      <c r="C73" s="2"/>
      <c r="D73" s="61"/>
      <c r="E73" s="61"/>
      <c r="F73" s="133"/>
      <c r="G73" s="37"/>
    </row>
    <row r="74" spans="2:7" ht="18">
      <c r="B74" s="2"/>
      <c r="C74" s="2"/>
      <c r="D74" s="61"/>
      <c r="E74" s="61"/>
      <c r="F74" s="133"/>
      <c r="G74" s="37"/>
    </row>
    <row r="75" spans="2:7" ht="18">
      <c r="B75" s="2"/>
      <c r="C75" s="2"/>
      <c r="D75" s="61"/>
      <c r="E75" s="61"/>
      <c r="F75" s="133"/>
      <c r="G75" s="37"/>
    </row>
    <row r="76" spans="2:7" ht="18">
      <c r="B76" s="2"/>
      <c r="C76" s="2"/>
      <c r="D76" s="61"/>
      <c r="E76" s="61"/>
      <c r="F76" s="133"/>
      <c r="G76" s="37"/>
    </row>
    <row r="77" spans="2:7" ht="18">
      <c r="B77" s="2"/>
      <c r="C77" s="2"/>
      <c r="D77" s="61"/>
      <c r="E77" s="61"/>
      <c r="F77" s="133"/>
      <c r="G77" s="37"/>
    </row>
    <row r="78" spans="2:7" ht="18">
      <c r="B78" s="2"/>
      <c r="C78" s="2"/>
      <c r="D78" s="61"/>
      <c r="E78" s="61"/>
      <c r="F78" s="133"/>
      <c r="G78" s="37"/>
    </row>
    <row r="79" spans="2:7" ht="18">
      <c r="B79" s="2"/>
      <c r="C79" s="2"/>
      <c r="D79" s="61"/>
      <c r="E79" s="61"/>
      <c r="F79" s="133"/>
      <c r="G79" s="37"/>
    </row>
    <row r="80" spans="2:7" ht="18">
      <c r="B80" s="2"/>
      <c r="C80" s="2"/>
      <c r="D80" s="61"/>
      <c r="E80" s="61"/>
      <c r="F80" s="133"/>
      <c r="G80" s="37"/>
    </row>
    <row r="81" spans="2:7" ht="18">
      <c r="B81" s="2"/>
      <c r="C81" s="2"/>
      <c r="D81" s="61"/>
      <c r="E81" s="61"/>
      <c r="F81" s="133"/>
      <c r="G81" s="37"/>
    </row>
    <row r="82" spans="2:7" ht="18">
      <c r="B82" s="2"/>
      <c r="C82" s="2"/>
      <c r="D82" s="61"/>
      <c r="E82" s="61"/>
      <c r="F82" s="133"/>
      <c r="G82" s="37"/>
    </row>
    <row r="83" spans="2:7" ht="18">
      <c r="B83" s="2"/>
      <c r="C83" s="2"/>
      <c r="D83" s="61"/>
      <c r="E83" s="61"/>
      <c r="F83" s="133"/>
      <c r="G83" s="37"/>
    </row>
    <row r="84" spans="2:7" ht="18">
      <c r="B84" s="2"/>
      <c r="C84" s="2"/>
      <c r="D84" s="61"/>
      <c r="E84" s="61"/>
      <c r="F84" s="133"/>
      <c r="G84" s="37"/>
    </row>
    <row r="85" spans="2:7" ht="18">
      <c r="B85" s="2"/>
      <c r="C85" s="2"/>
      <c r="D85" s="61"/>
      <c r="E85" s="61"/>
      <c r="F85" s="133"/>
      <c r="G85" s="37"/>
    </row>
    <row r="86" spans="2:7" ht="18">
      <c r="B86" s="2"/>
      <c r="C86" s="2"/>
      <c r="D86" s="61"/>
      <c r="E86" s="61"/>
      <c r="F86" s="133"/>
      <c r="G86" s="37"/>
    </row>
    <row r="87" spans="2:7" ht="18">
      <c r="B87" s="2"/>
      <c r="C87" s="2"/>
      <c r="D87" s="61"/>
      <c r="E87" s="61"/>
      <c r="F87" s="133"/>
      <c r="G87" s="37"/>
    </row>
    <row r="88" spans="2:7" ht="18">
      <c r="B88" s="2"/>
      <c r="C88" s="2"/>
      <c r="D88" s="61"/>
      <c r="E88" s="61"/>
      <c r="F88" s="133"/>
      <c r="G88" s="37"/>
    </row>
    <row r="89" spans="2:7" ht="18">
      <c r="B89" s="2"/>
      <c r="C89" s="2"/>
      <c r="D89" s="61"/>
      <c r="E89" s="61"/>
      <c r="F89" s="133"/>
      <c r="G89" s="37"/>
    </row>
    <row r="90" spans="2:7" ht="18">
      <c r="B90" s="2"/>
      <c r="C90" s="2"/>
      <c r="D90" s="61"/>
      <c r="E90" s="61"/>
      <c r="F90" s="133"/>
      <c r="G90" s="37"/>
    </row>
    <row r="91" spans="2:7" ht="18">
      <c r="B91" s="2"/>
      <c r="C91" s="2"/>
      <c r="D91" s="61"/>
      <c r="E91" s="61"/>
      <c r="F91" s="133"/>
      <c r="G91" s="37"/>
    </row>
    <row r="92" spans="2:7" ht="18">
      <c r="B92" s="2"/>
      <c r="C92" s="2"/>
      <c r="D92" s="61"/>
      <c r="E92" s="61"/>
      <c r="F92" s="133"/>
      <c r="G92" s="37"/>
    </row>
    <row r="93" spans="2:7" ht="18">
      <c r="B93" s="2"/>
      <c r="C93" s="2"/>
      <c r="D93" s="61"/>
      <c r="E93" s="61"/>
      <c r="F93" s="133"/>
      <c r="G93" s="37"/>
    </row>
    <row r="94" spans="2:7" ht="18">
      <c r="B94" s="2"/>
      <c r="C94" s="2"/>
      <c r="D94" s="61"/>
      <c r="E94" s="61"/>
      <c r="F94" s="133"/>
      <c r="G94" s="37"/>
    </row>
    <row r="95" spans="4:7" ht="18">
      <c r="D95" s="61"/>
      <c r="E95" s="61"/>
      <c r="F95" s="133"/>
      <c r="G95" s="37"/>
    </row>
    <row r="96" spans="4:7" ht="18">
      <c r="D96" s="61"/>
      <c r="E96" s="61"/>
      <c r="F96" s="133"/>
      <c r="G96" s="37"/>
    </row>
    <row r="97" spans="4:7" ht="18">
      <c r="D97" s="61"/>
      <c r="E97" s="61"/>
      <c r="F97" s="133"/>
      <c r="G97" s="37"/>
    </row>
    <row r="98" spans="4:7" ht="18">
      <c r="D98" s="61"/>
      <c r="E98" s="61"/>
      <c r="F98" s="133"/>
      <c r="G98" s="37"/>
    </row>
    <row r="99" spans="4:7" ht="18">
      <c r="D99" s="61"/>
      <c r="E99" s="61"/>
      <c r="F99" s="133"/>
      <c r="G99" s="37"/>
    </row>
    <row r="100" spans="4:7" ht="18">
      <c r="D100" s="61"/>
      <c r="E100" s="61"/>
      <c r="F100" s="133"/>
      <c r="G100" s="37"/>
    </row>
    <row r="101" spans="4:7" ht="18">
      <c r="D101" s="61"/>
      <c r="E101" s="61"/>
      <c r="F101" s="133"/>
      <c r="G101" s="37"/>
    </row>
    <row r="102" spans="4:7" ht="18">
      <c r="D102" s="61"/>
      <c r="E102" s="61"/>
      <c r="F102" s="133"/>
      <c r="G102" s="37"/>
    </row>
    <row r="103" spans="4:7" ht="18">
      <c r="D103" s="61"/>
      <c r="E103" s="61"/>
      <c r="F103" s="133"/>
      <c r="G103" s="37"/>
    </row>
    <row r="104" spans="4:7" ht="18">
      <c r="D104" s="61"/>
      <c r="E104" s="61"/>
      <c r="F104" s="133"/>
      <c r="G104" s="37"/>
    </row>
    <row r="105" spans="4:7" ht="18">
      <c r="D105" s="61"/>
      <c r="E105" s="61"/>
      <c r="F105" s="133"/>
      <c r="G105" s="37"/>
    </row>
    <row r="106" spans="4:7" ht="18">
      <c r="D106" s="61"/>
      <c r="E106" s="61"/>
      <c r="F106" s="133"/>
      <c r="G106" s="37"/>
    </row>
    <row r="107" spans="4:7" ht="18">
      <c r="D107" s="61"/>
      <c r="E107" s="61"/>
      <c r="F107" s="133"/>
      <c r="G107" s="37"/>
    </row>
    <row r="108" spans="4:7" ht="18">
      <c r="D108" s="61"/>
      <c r="E108" s="61"/>
      <c r="F108" s="133"/>
      <c r="G108" s="37"/>
    </row>
    <row r="109" spans="4:7" ht="18">
      <c r="D109" s="61"/>
      <c r="E109" s="61"/>
      <c r="F109" s="133"/>
      <c r="G109" s="37"/>
    </row>
    <row r="110" spans="4:7" ht="18">
      <c r="D110" s="61"/>
      <c r="E110" s="61"/>
      <c r="F110" s="133"/>
      <c r="G110" s="37"/>
    </row>
    <row r="111" spans="4:7" ht="18">
      <c r="D111" s="61"/>
      <c r="E111" s="61"/>
      <c r="F111" s="133"/>
      <c r="G111" s="37"/>
    </row>
    <row r="112" spans="4:7" ht="18">
      <c r="D112" s="61"/>
      <c r="E112" s="61"/>
      <c r="F112" s="133"/>
      <c r="G112" s="37"/>
    </row>
    <row r="113" spans="4:7" ht="18">
      <c r="D113" s="61"/>
      <c r="E113" s="61"/>
      <c r="F113" s="133"/>
      <c r="G113" s="37"/>
    </row>
    <row r="114" spans="4:7" ht="18">
      <c r="D114" s="61"/>
      <c r="E114" s="61"/>
      <c r="F114" s="133"/>
      <c r="G114" s="37"/>
    </row>
    <row r="115" spans="4:7" ht="18">
      <c r="D115" s="61"/>
      <c r="E115" s="61"/>
      <c r="F115" s="133"/>
      <c r="G115" s="37"/>
    </row>
    <row r="116" spans="4:7" ht="18">
      <c r="D116" s="61"/>
      <c r="E116" s="61"/>
      <c r="F116" s="133"/>
      <c r="G116" s="37"/>
    </row>
    <row r="117" spans="4:7" ht="18">
      <c r="D117" s="61"/>
      <c r="E117" s="61"/>
      <c r="F117" s="133"/>
      <c r="G117" s="37"/>
    </row>
    <row r="118" spans="4:7" ht="18">
      <c r="D118" s="61"/>
      <c r="E118" s="61"/>
      <c r="F118" s="133"/>
      <c r="G118" s="37"/>
    </row>
    <row r="119" spans="4:7" ht="18">
      <c r="D119" s="61"/>
      <c r="E119" s="61"/>
      <c r="F119" s="133"/>
      <c r="G119" s="37"/>
    </row>
    <row r="120" spans="4:7" ht="18">
      <c r="D120" s="61"/>
      <c r="E120" s="61"/>
      <c r="F120" s="133"/>
      <c r="G120" s="37"/>
    </row>
    <row r="121" spans="4:7" ht="18">
      <c r="D121" s="61"/>
      <c r="E121" s="61"/>
      <c r="F121" s="133"/>
      <c r="G121" s="37"/>
    </row>
    <row r="122" spans="4:7" ht="18">
      <c r="D122" s="61"/>
      <c r="E122" s="61"/>
      <c r="F122" s="133"/>
      <c r="G122" s="37"/>
    </row>
    <row r="123" spans="4:7" ht="18">
      <c r="D123" s="61"/>
      <c r="E123" s="61"/>
      <c r="F123" s="133"/>
      <c r="G123" s="37"/>
    </row>
    <row r="124" spans="4:7" ht="18">
      <c r="D124" s="61"/>
      <c r="E124" s="61"/>
      <c r="F124" s="133"/>
      <c r="G124" s="37"/>
    </row>
    <row r="125" spans="4:7" ht="18">
      <c r="D125" s="61"/>
      <c r="E125" s="61"/>
      <c r="F125" s="133"/>
      <c r="G125" s="37"/>
    </row>
    <row r="126" spans="4:7" ht="18">
      <c r="D126" s="61"/>
      <c r="E126" s="61"/>
      <c r="F126" s="133"/>
      <c r="G126" s="37"/>
    </row>
    <row r="127" spans="4:7" ht="18">
      <c r="D127" s="61"/>
      <c r="E127" s="61"/>
      <c r="F127" s="133"/>
      <c r="G127" s="37"/>
    </row>
    <row r="128" spans="4:7" ht="18">
      <c r="D128" s="61"/>
      <c r="E128" s="61"/>
      <c r="F128" s="133"/>
      <c r="G128" s="37"/>
    </row>
    <row r="129" spans="4:7" ht="18">
      <c r="D129" s="61"/>
      <c r="E129" s="61"/>
      <c r="F129" s="133"/>
      <c r="G129" s="37"/>
    </row>
    <row r="130" spans="4:7" ht="18">
      <c r="D130" s="61"/>
      <c r="E130" s="61"/>
      <c r="F130" s="133"/>
      <c r="G130" s="37"/>
    </row>
    <row r="131" spans="4:7" ht="18">
      <c r="D131" s="61"/>
      <c r="E131" s="61"/>
      <c r="F131" s="133"/>
      <c r="G131" s="37"/>
    </row>
    <row r="132" spans="4:7" ht="18">
      <c r="D132" s="61"/>
      <c r="E132" s="61"/>
      <c r="F132" s="133"/>
      <c r="G132" s="37"/>
    </row>
    <row r="133" spans="4:7" ht="18">
      <c r="D133" s="61"/>
      <c r="E133" s="61"/>
      <c r="F133" s="133"/>
      <c r="G133" s="37"/>
    </row>
    <row r="134" spans="4:7" ht="18">
      <c r="D134" s="61"/>
      <c r="E134" s="61"/>
      <c r="F134" s="133"/>
      <c r="G134" s="37"/>
    </row>
    <row r="135" spans="4:7" ht="18">
      <c r="D135" s="61"/>
      <c r="E135" s="61"/>
      <c r="F135" s="133"/>
      <c r="G135" s="37"/>
    </row>
    <row r="136" spans="4:7" ht="18">
      <c r="D136" s="61"/>
      <c r="E136" s="61"/>
      <c r="F136" s="133"/>
      <c r="G136" s="37"/>
    </row>
    <row r="137" spans="4:7" ht="18">
      <c r="D137" s="61"/>
      <c r="E137" s="61"/>
      <c r="F137" s="133"/>
      <c r="G137" s="37"/>
    </row>
    <row r="138" spans="4:7" ht="18">
      <c r="D138" s="61"/>
      <c r="E138" s="61"/>
      <c r="F138" s="133"/>
      <c r="G138" s="37"/>
    </row>
    <row r="139" spans="4:7" ht="18">
      <c r="D139" s="61"/>
      <c r="E139" s="61"/>
      <c r="F139" s="133"/>
      <c r="G139" s="37"/>
    </row>
    <row r="140" spans="4:7" ht="18">
      <c r="D140" s="61"/>
      <c r="E140" s="61"/>
      <c r="F140" s="133"/>
      <c r="G140" s="37"/>
    </row>
    <row r="141" spans="4:7" ht="18">
      <c r="D141" s="61"/>
      <c r="E141" s="61"/>
      <c r="F141" s="133"/>
      <c r="G141" s="37"/>
    </row>
    <row r="142" spans="4:7" ht="18">
      <c r="D142" s="61"/>
      <c r="E142" s="61"/>
      <c r="F142" s="133"/>
      <c r="G142" s="37"/>
    </row>
    <row r="143" spans="4:7" ht="18">
      <c r="D143" s="61"/>
      <c r="E143" s="61"/>
      <c r="F143" s="133"/>
      <c r="G143" s="37"/>
    </row>
    <row r="144" spans="4:7" ht="18">
      <c r="D144" s="61"/>
      <c r="E144" s="61"/>
      <c r="F144" s="133"/>
      <c r="G144" s="37"/>
    </row>
    <row r="145" spans="4:7" ht="18">
      <c r="D145" s="61"/>
      <c r="E145" s="61"/>
      <c r="F145" s="133"/>
      <c r="G145" s="37"/>
    </row>
    <row r="146" spans="4:7" ht="18">
      <c r="D146" s="61"/>
      <c r="E146" s="61"/>
      <c r="F146" s="133"/>
      <c r="G146" s="37"/>
    </row>
    <row r="147" spans="4:7" ht="18">
      <c r="D147" s="61"/>
      <c r="E147" s="61"/>
      <c r="F147" s="133"/>
      <c r="G147" s="37"/>
    </row>
    <row r="148" spans="4:7" ht="18">
      <c r="D148" s="61"/>
      <c r="E148" s="61"/>
      <c r="F148" s="133"/>
      <c r="G148" s="37"/>
    </row>
    <row r="149" spans="4:7" ht="18">
      <c r="D149" s="61"/>
      <c r="E149" s="61"/>
      <c r="F149" s="133"/>
      <c r="G149" s="37"/>
    </row>
    <row r="150" spans="4:7" ht="18">
      <c r="D150" s="61"/>
      <c r="E150" s="61"/>
      <c r="F150" s="133"/>
      <c r="G150" s="37"/>
    </row>
    <row r="151" spans="4:7" ht="18">
      <c r="D151" s="61"/>
      <c r="E151" s="61"/>
      <c r="F151" s="133"/>
      <c r="G151" s="37"/>
    </row>
    <row r="152" spans="4:7" ht="18">
      <c r="D152" s="61"/>
      <c r="E152" s="61"/>
      <c r="F152" s="133"/>
      <c r="G152" s="37"/>
    </row>
    <row r="153" spans="4:7" ht="18">
      <c r="D153" s="61"/>
      <c r="E153" s="61"/>
      <c r="F153" s="133"/>
      <c r="G153" s="37"/>
    </row>
    <row r="154" spans="4:7" ht="18">
      <c r="D154" s="61"/>
      <c r="E154" s="61"/>
      <c r="F154" s="133"/>
      <c r="G154" s="37"/>
    </row>
    <row r="155" spans="4:7" ht="18">
      <c r="D155" s="61"/>
      <c r="E155" s="61"/>
      <c r="F155" s="133"/>
      <c r="G155" s="37"/>
    </row>
    <row r="156" spans="4:7" ht="18">
      <c r="D156" s="61"/>
      <c r="E156" s="61"/>
      <c r="F156" s="133"/>
      <c r="G156" s="37"/>
    </row>
    <row r="157" spans="4:7" ht="18">
      <c r="D157" s="61"/>
      <c r="E157" s="61"/>
      <c r="F157" s="133"/>
      <c r="G157" s="37"/>
    </row>
    <row r="158" spans="4:7" ht="18">
      <c r="D158" s="61"/>
      <c r="E158" s="61"/>
      <c r="F158" s="133"/>
      <c r="G158" s="37"/>
    </row>
    <row r="159" spans="4:7" ht="18">
      <c r="D159" s="61"/>
      <c r="E159" s="61"/>
      <c r="F159" s="133"/>
      <c r="G159" s="37"/>
    </row>
    <row r="160" spans="4:7" ht="18">
      <c r="D160" s="61"/>
      <c r="E160" s="61"/>
      <c r="F160" s="133"/>
      <c r="G160" s="37"/>
    </row>
    <row r="161" spans="4:7" ht="18">
      <c r="D161" s="61"/>
      <c r="E161" s="61"/>
      <c r="F161" s="133"/>
      <c r="G161" s="37"/>
    </row>
    <row r="162" spans="4:7" ht="18">
      <c r="D162" s="61"/>
      <c r="E162" s="61"/>
      <c r="F162" s="133"/>
      <c r="G162" s="37"/>
    </row>
    <row r="163" spans="4:7" ht="18">
      <c r="D163" s="61"/>
      <c r="E163" s="61"/>
      <c r="F163" s="133"/>
      <c r="G163" s="37"/>
    </row>
    <row r="164" spans="4:7" ht="18">
      <c r="D164" s="61"/>
      <c r="E164" s="61"/>
      <c r="F164" s="133"/>
      <c r="G164" s="37"/>
    </row>
    <row r="165" spans="4:7" ht="18">
      <c r="D165" s="61"/>
      <c r="E165" s="61"/>
      <c r="F165" s="133"/>
      <c r="G165" s="37"/>
    </row>
    <row r="166" spans="4:7" ht="18">
      <c r="D166" s="61"/>
      <c r="E166" s="61"/>
      <c r="F166" s="133"/>
      <c r="G166" s="37"/>
    </row>
    <row r="167" spans="4:7" ht="18">
      <c r="D167" s="61"/>
      <c r="E167" s="61"/>
      <c r="F167" s="133"/>
      <c r="G167" s="37"/>
    </row>
    <row r="168" spans="4:7" ht="18">
      <c r="D168" s="61"/>
      <c r="E168" s="61"/>
      <c r="F168" s="133"/>
      <c r="G168" s="37"/>
    </row>
    <row r="169" spans="4:7" ht="18">
      <c r="D169" s="61"/>
      <c r="E169" s="61"/>
      <c r="F169" s="133"/>
      <c r="G169" s="37"/>
    </row>
    <row r="170" spans="4:7" ht="18">
      <c r="D170" s="61"/>
      <c r="E170" s="61"/>
      <c r="F170" s="133"/>
      <c r="G170" s="37"/>
    </row>
    <row r="171" spans="4:7" ht="18">
      <c r="D171" s="61"/>
      <c r="E171" s="61"/>
      <c r="F171" s="133"/>
      <c r="G171" s="37"/>
    </row>
    <row r="172" spans="4:7" ht="18">
      <c r="D172" s="61"/>
      <c r="E172" s="61"/>
      <c r="F172" s="133"/>
      <c r="G172" s="37"/>
    </row>
    <row r="173" spans="4:7" ht="18">
      <c r="D173" s="61"/>
      <c r="E173" s="61"/>
      <c r="F173" s="133"/>
      <c r="G173" s="37"/>
    </row>
    <row r="174" spans="4:7" ht="18">
      <c r="D174" s="61"/>
      <c r="E174" s="61"/>
      <c r="F174" s="133"/>
      <c r="G174" s="37"/>
    </row>
    <row r="175" spans="4:7" ht="18">
      <c r="D175" s="61"/>
      <c r="E175" s="61"/>
      <c r="F175" s="133"/>
      <c r="G175" s="37"/>
    </row>
    <row r="176" spans="4:7" ht="18">
      <c r="D176" s="61"/>
      <c r="E176" s="61"/>
      <c r="F176" s="133"/>
      <c r="G176" s="37"/>
    </row>
    <row r="177" spans="4:7" ht="18">
      <c r="D177" s="61"/>
      <c r="E177" s="61"/>
      <c r="F177" s="133"/>
      <c r="G177" s="37"/>
    </row>
    <row r="178" spans="4:7" ht="18">
      <c r="D178" s="61"/>
      <c r="E178" s="61"/>
      <c r="F178" s="133"/>
      <c r="G178" s="37"/>
    </row>
    <row r="179" spans="4:7" ht="18">
      <c r="D179" s="61"/>
      <c r="E179" s="61"/>
      <c r="F179" s="133"/>
      <c r="G179" s="37"/>
    </row>
    <row r="180" spans="4:7" ht="18">
      <c r="D180" s="61"/>
      <c r="E180" s="61"/>
      <c r="F180" s="133"/>
      <c r="G180" s="37"/>
    </row>
    <row r="181" spans="4:7" ht="18">
      <c r="D181" s="61"/>
      <c r="E181" s="61"/>
      <c r="F181" s="133"/>
      <c r="G181" s="37"/>
    </row>
    <row r="182" spans="4:7" ht="18">
      <c r="D182" s="61"/>
      <c r="E182" s="61"/>
      <c r="F182" s="133"/>
      <c r="G182" s="37"/>
    </row>
    <row r="183" spans="4:7" ht="18">
      <c r="D183" s="61"/>
      <c r="E183" s="61"/>
      <c r="F183" s="133"/>
      <c r="G183" s="37"/>
    </row>
    <row r="184" spans="4:7" ht="18">
      <c r="D184" s="61"/>
      <c r="E184" s="61"/>
      <c r="F184" s="133"/>
      <c r="G184" s="37"/>
    </row>
    <row r="185" spans="4:7" ht="18">
      <c r="D185" s="61"/>
      <c r="E185" s="61"/>
      <c r="F185" s="133"/>
      <c r="G185" s="37"/>
    </row>
    <row r="186" spans="4:7" ht="18">
      <c r="D186" s="61"/>
      <c r="E186" s="61"/>
      <c r="F186" s="133"/>
      <c r="G186" s="37"/>
    </row>
    <row r="187" spans="4:7" ht="18">
      <c r="D187" s="61"/>
      <c r="E187" s="61"/>
      <c r="F187" s="133"/>
      <c r="G187" s="37"/>
    </row>
    <row r="188" spans="4:7" ht="18">
      <c r="D188" s="61"/>
      <c r="E188" s="61"/>
      <c r="F188" s="133"/>
      <c r="G188" s="37"/>
    </row>
    <row r="189" spans="4:7" ht="18">
      <c r="D189" s="61"/>
      <c r="E189" s="61"/>
      <c r="F189" s="133"/>
      <c r="G189" s="37"/>
    </row>
    <row r="190" spans="4:6" ht="18">
      <c r="D190" s="61"/>
      <c r="E190" s="61"/>
      <c r="F190" s="133"/>
    </row>
    <row r="191" spans="4:6" ht="18">
      <c r="D191" s="61"/>
      <c r="E191" s="61"/>
      <c r="F191" s="133"/>
    </row>
    <row r="192" spans="4:6" ht="18">
      <c r="D192" s="61"/>
      <c r="E192" s="61"/>
      <c r="F192" s="133"/>
    </row>
    <row r="193" spans="4:6" ht="18">
      <c r="D193" s="61"/>
      <c r="E193" s="61"/>
      <c r="F193" s="133"/>
    </row>
    <row r="194" spans="4:6" ht="18">
      <c r="D194" s="61"/>
      <c r="E194" s="61"/>
      <c r="F194" s="133"/>
    </row>
    <row r="195" spans="4:6" ht="18">
      <c r="D195" s="61"/>
      <c r="E195" s="61"/>
      <c r="F195" s="133"/>
    </row>
    <row r="196" spans="4:6" ht="18">
      <c r="D196" s="61"/>
      <c r="E196" s="61"/>
      <c r="F196" s="133"/>
    </row>
    <row r="197" spans="4:6" ht="18">
      <c r="D197" s="61"/>
      <c r="E197" s="61"/>
      <c r="F197" s="133"/>
    </row>
    <row r="198" spans="4:6" ht="18">
      <c r="D198" s="61"/>
      <c r="E198" s="61"/>
      <c r="F198" s="133"/>
    </row>
    <row r="199" spans="4:6" ht="18">
      <c r="D199" s="61"/>
      <c r="E199" s="61"/>
      <c r="F199" s="133"/>
    </row>
    <row r="200" spans="4:6" ht="18">
      <c r="D200" s="61"/>
      <c r="E200" s="61"/>
      <c r="F200" s="133"/>
    </row>
    <row r="201" spans="4:6" ht="18">
      <c r="D201" s="61"/>
      <c r="E201" s="61"/>
      <c r="F201" s="133"/>
    </row>
    <row r="202" spans="4:6" ht="18">
      <c r="D202" s="61"/>
      <c r="E202" s="61"/>
      <c r="F202" s="133"/>
    </row>
    <row r="203" spans="4:6" ht="18">
      <c r="D203" s="61"/>
      <c r="E203" s="61"/>
      <c r="F203" s="133"/>
    </row>
    <row r="204" spans="4:6" ht="18">
      <c r="D204" s="61"/>
      <c r="E204" s="61"/>
      <c r="F204" s="133"/>
    </row>
    <row r="205" spans="4:6" ht="18">
      <c r="D205" s="61"/>
      <c r="E205" s="61"/>
      <c r="F205" s="133"/>
    </row>
    <row r="206" spans="4:6" ht="18">
      <c r="D206" s="61"/>
      <c r="E206" s="61"/>
      <c r="F206" s="133"/>
    </row>
    <row r="207" spans="4:6" ht="18">
      <c r="D207" s="61"/>
      <c r="E207" s="61"/>
      <c r="F207" s="133"/>
    </row>
    <row r="208" spans="4:6" ht="18">
      <c r="D208" s="61"/>
      <c r="E208" s="61"/>
      <c r="F208" s="133"/>
    </row>
    <row r="209" spans="4:6" ht="18">
      <c r="D209" s="61"/>
      <c r="E209" s="61"/>
      <c r="F209" s="133"/>
    </row>
    <row r="210" spans="4:6" ht="18">
      <c r="D210" s="61"/>
      <c r="E210" s="61"/>
      <c r="F210" s="133"/>
    </row>
    <row r="211" spans="4:6" ht="18">
      <c r="D211" s="61"/>
      <c r="E211" s="61"/>
      <c r="F211" s="133"/>
    </row>
    <row r="212" spans="4:6" ht="18">
      <c r="D212" s="61"/>
      <c r="E212" s="61"/>
      <c r="F212" s="133"/>
    </row>
    <row r="213" spans="4:6" ht="18">
      <c r="D213" s="61"/>
      <c r="E213" s="61"/>
      <c r="F213" s="133"/>
    </row>
    <row r="214" spans="4:6" ht="18">
      <c r="D214" s="61"/>
      <c r="E214" s="61"/>
      <c r="F214" s="133"/>
    </row>
    <row r="215" spans="4:6" ht="18">
      <c r="D215" s="61"/>
      <c r="E215" s="61"/>
      <c r="F215" s="133"/>
    </row>
    <row r="216" spans="4:6" ht="18">
      <c r="D216" s="61"/>
      <c r="E216" s="61"/>
      <c r="F216" s="133"/>
    </row>
    <row r="217" spans="4:6" ht="18">
      <c r="D217" s="61"/>
      <c r="E217" s="61"/>
      <c r="F217" s="133"/>
    </row>
    <row r="218" spans="4:6" ht="18">
      <c r="D218" s="61"/>
      <c r="E218" s="61"/>
      <c r="F218" s="133"/>
    </row>
    <row r="219" spans="4:6" ht="18">
      <c r="D219" s="61"/>
      <c r="E219" s="61"/>
      <c r="F219" s="133"/>
    </row>
    <row r="220" spans="4:6" ht="18">
      <c r="D220" s="61"/>
      <c r="E220" s="61"/>
      <c r="F220" s="133"/>
    </row>
    <row r="221" spans="4:6" ht="18">
      <c r="D221" s="61"/>
      <c r="E221" s="61"/>
      <c r="F221" s="133"/>
    </row>
    <row r="222" spans="4:6" ht="18">
      <c r="D222" s="61"/>
      <c r="E222" s="61"/>
      <c r="F222" s="133"/>
    </row>
    <row r="223" spans="4:6" ht="18">
      <c r="D223" s="61"/>
      <c r="E223" s="61"/>
      <c r="F223" s="133"/>
    </row>
    <row r="224" spans="4:6" ht="18">
      <c r="D224" s="61"/>
      <c r="E224" s="61"/>
      <c r="F224" s="133"/>
    </row>
    <row r="225" spans="4:6" ht="18">
      <c r="D225" s="61"/>
      <c r="E225" s="61"/>
      <c r="F225" s="133"/>
    </row>
    <row r="226" spans="4:6" ht="18">
      <c r="D226" s="61"/>
      <c r="E226" s="61"/>
      <c r="F226" s="133"/>
    </row>
    <row r="227" spans="4:6" ht="18">
      <c r="D227" s="61"/>
      <c r="E227" s="61"/>
      <c r="F227" s="133"/>
    </row>
    <row r="228" spans="4:6" ht="18">
      <c r="D228" s="61"/>
      <c r="E228" s="61"/>
      <c r="F228" s="133"/>
    </row>
    <row r="229" spans="4:6" ht="18">
      <c r="D229" s="61"/>
      <c r="E229" s="61"/>
      <c r="F229" s="133"/>
    </row>
    <row r="230" spans="4:6" ht="18">
      <c r="D230" s="61"/>
      <c r="E230" s="61"/>
      <c r="F230" s="133"/>
    </row>
    <row r="231" spans="4:6" ht="18">
      <c r="D231" s="61"/>
      <c r="E231" s="61"/>
      <c r="F231" s="133"/>
    </row>
    <row r="232" spans="4:6" ht="18">
      <c r="D232" s="61"/>
      <c r="E232" s="61"/>
      <c r="F232" s="133"/>
    </row>
    <row r="233" spans="4:6" ht="18">
      <c r="D233" s="61"/>
      <c r="E233" s="61"/>
      <c r="F233" s="133"/>
    </row>
    <row r="234" spans="4:6" ht="18">
      <c r="D234" s="61"/>
      <c r="E234" s="61"/>
      <c r="F234" s="133"/>
    </row>
    <row r="235" spans="4:6" ht="18">
      <c r="D235" s="61"/>
      <c r="E235" s="61"/>
      <c r="F235" s="133"/>
    </row>
    <row r="236" spans="4:6" ht="18">
      <c r="D236" s="61"/>
      <c r="E236" s="61"/>
      <c r="F236" s="133"/>
    </row>
    <row r="237" spans="4:6" ht="18">
      <c r="D237" s="61"/>
      <c r="E237" s="61"/>
      <c r="F237" s="133"/>
    </row>
    <row r="238" spans="4:6" ht="18">
      <c r="D238" s="61"/>
      <c r="E238" s="61"/>
      <c r="F238" s="133"/>
    </row>
    <row r="239" spans="4:6" ht="18">
      <c r="D239" s="61"/>
      <c r="E239" s="61"/>
      <c r="F239" s="133"/>
    </row>
    <row r="240" spans="4:6" ht="18">
      <c r="D240" s="61"/>
      <c r="E240" s="61"/>
      <c r="F240" s="133"/>
    </row>
    <row r="241" spans="4:6" ht="18">
      <c r="D241" s="61"/>
      <c r="E241" s="61"/>
      <c r="F241" s="133"/>
    </row>
    <row r="242" spans="4:6" ht="18">
      <c r="D242" s="61"/>
      <c r="E242" s="61"/>
      <c r="F242" s="133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63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51"/>
  <sheetViews>
    <sheetView zoomScale="60" zoomScaleNormal="60" zoomScalePageLayoutView="0" workbookViewId="0" topLeftCell="A1">
      <selection activeCell="D63" sqref="D63"/>
    </sheetView>
  </sheetViews>
  <sheetFormatPr defaultColWidth="9.140625" defaultRowHeight="12.75"/>
  <cols>
    <col min="1" max="1" width="2.140625" style="0" customWidth="1"/>
    <col min="2" max="2" width="90.7109375" style="0" customWidth="1"/>
    <col min="3" max="3" width="2.28125" style="0" bestFit="1" customWidth="1"/>
    <col min="4" max="4" width="26.57421875" style="86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6.8515625" style="0" bestFit="1" customWidth="1"/>
  </cols>
  <sheetData>
    <row r="1" spans="2:3" ht="15">
      <c r="B1" s="4"/>
      <c r="C1" s="4"/>
    </row>
    <row r="2" spans="2:5" ht="20.25">
      <c r="B2" s="68" t="s">
        <v>28</v>
      </c>
      <c r="C2" s="33"/>
      <c r="D2" s="132"/>
      <c r="E2" s="16"/>
    </row>
    <row r="3" spans="2:5" ht="20.25">
      <c r="B3" s="38" t="s">
        <v>117</v>
      </c>
      <c r="C3" s="33"/>
      <c r="D3" s="132"/>
      <c r="E3" s="16"/>
    </row>
    <row r="4" spans="2:5" ht="20.25">
      <c r="B4" s="38" t="s">
        <v>169</v>
      </c>
      <c r="C4" s="33"/>
      <c r="D4" s="132"/>
      <c r="E4" s="16"/>
    </row>
    <row r="5" spans="2:5" ht="20.25">
      <c r="B5" s="29" t="s">
        <v>118</v>
      </c>
      <c r="C5" s="33"/>
      <c r="D5" s="132"/>
      <c r="E5" s="16"/>
    </row>
    <row r="6" spans="2:6" ht="21" customHeight="1">
      <c r="B6" s="38"/>
      <c r="C6" s="33"/>
      <c r="D6" s="132"/>
      <c r="E6" s="16"/>
      <c r="F6" s="3"/>
    </row>
    <row r="7" spans="2:6" ht="21" customHeight="1">
      <c r="B7" s="41"/>
      <c r="C7" s="42"/>
      <c r="D7" s="174" t="s">
        <v>1</v>
      </c>
      <c r="E7" s="70" t="s">
        <v>47</v>
      </c>
      <c r="F7" s="3"/>
    </row>
    <row r="8" spans="2:6" ht="21" customHeight="1">
      <c r="B8" s="43"/>
      <c r="C8" s="26"/>
      <c r="D8" s="179" t="s">
        <v>2</v>
      </c>
      <c r="E8" s="44" t="s">
        <v>2</v>
      </c>
      <c r="F8" s="3"/>
    </row>
    <row r="9" spans="2:6" ht="21" customHeight="1">
      <c r="B9" s="43"/>
      <c r="C9" s="26"/>
      <c r="D9" s="180" t="s">
        <v>160</v>
      </c>
      <c r="E9" s="200" t="s">
        <v>161</v>
      </c>
      <c r="F9" s="3"/>
    </row>
    <row r="10" spans="2:6" ht="21" customHeight="1">
      <c r="B10" s="43"/>
      <c r="C10" s="26"/>
      <c r="D10" s="175" t="s">
        <v>4</v>
      </c>
      <c r="E10" s="45" t="s">
        <v>4</v>
      </c>
      <c r="F10" s="3"/>
    </row>
    <row r="11" spans="2:6" ht="21" customHeight="1">
      <c r="B11" s="43"/>
      <c r="C11" s="26"/>
      <c r="D11" s="176"/>
      <c r="E11" s="44" t="s">
        <v>164</v>
      </c>
      <c r="F11" s="3"/>
    </row>
    <row r="12" spans="2:6" ht="21" customHeight="1">
      <c r="B12" s="55" t="s">
        <v>12</v>
      </c>
      <c r="C12" s="29"/>
      <c r="D12" s="173"/>
      <c r="E12" s="27"/>
      <c r="F12" s="3"/>
    </row>
    <row r="13" spans="2:8" ht="21" customHeight="1">
      <c r="B13" s="43" t="s">
        <v>30</v>
      </c>
      <c r="C13" s="29"/>
      <c r="D13" s="173">
        <f>+'CONS. COMPREHENSIVE INCOME'!G36</f>
        <v>17375</v>
      </c>
      <c r="E13" s="27">
        <f>35266-36</f>
        <v>35230</v>
      </c>
      <c r="F13" s="3"/>
      <c r="H13" s="81"/>
    </row>
    <row r="14" spans="2:6" ht="21" customHeight="1">
      <c r="B14" s="43" t="s">
        <v>32</v>
      </c>
      <c r="C14" s="29"/>
      <c r="D14" s="173"/>
      <c r="E14" s="27"/>
      <c r="F14" s="3"/>
    </row>
    <row r="15" spans="2:6" ht="21" customHeight="1">
      <c r="B15" s="43" t="s">
        <v>109</v>
      </c>
      <c r="C15" s="29"/>
      <c r="D15" s="173">
        <f>1079+734</f>
        <v>1813</v>
      </c>
      <c r="E15" s="27">
        <f>4051-3939</f>
        <v>112</v>
      </c>
      <c r="F15" s="3"/>
    </row>
    <row r="16" spans="2:6" ht="21" customHeight="1">
      <c r="B16" s="43" t="s">
        <v>110</v>
      </c>
      <c r="C16" s="29"/>
      <c r="D16" s="173">
        <v>909</v>
      </c>
      <c r="E16" s="27">
        <v>305</v>
      </c>
      <c r="F16" s="3"/>
    </row>
    <row r="17" spans="2:6" ht="21" customHeight="1">
      <c r="B17" s="43" t="s">
        <v>33</v>
      </c>
      <c r="C17" s="29"/>
      <c r="D17" s="173">
        <v>17082</v>
      </c>
      <c r="E17" s="27">
        <f>15438+35</f>
        <v>15473</v>
      </c>
      <c r="F17" s="3"/>
    </row>
    <row r="18" spans="2:6" ht="21" customHeight="1">
      <c r="B18" s="43" t="s">
        <v>111</v>
      </c>
      <c r="C18" s="29"/>
      <c r="D18" s="173">
        <v>216.38435</v>
      </c>
      <c r="E18" s="27">
        <f>215+1</f>
        <v>216</v>
      </c>
      <c r="F18" s="3"/>
    </row>
    <row r="19" spans="2:6" ht="21" customHeight="1">
      <c r="B19" s="43" t="s">
        <v>112</v>
      </c>
      <c r="C19" s="29"/>
      <c r="D19" s="173">
        <v>0</v>
      </c>
      <c r="E19" s="27">
        <v>0</v>
      </c>
      <c r="F19" s="3"/>
    </row>
    <row r="20" spans="2:6" ht="21" customHeight="1">
      <c r="B20" s="43" t="s">
        <v>34</v>
      </c>
      <c r="C20" s="29"/>
      <c r="D20" s="173">
        <v>-1242</v>
      </c>
      <c r="E20" s="27">
        <v>-3173</v>
      </c>
      <c r="F20" s="3"/>
    </row>
    <row r="21" spans="2:6" ht="21" customHeight="1">
      <c r="B21" s="43" t="s">
        <v>50</v>
      </c>
      <c r="C21" s="29"/>
      <c r="D21" s="173">
        <v>7926.581420000001</v>
      </c>
      <c r="E21" s="27">
        <v>7249</v>
      </c>
      <c r="F21" s="3"/>
    </row>
    <row r="22" spans="2:6" ht="21" customHeight="1">
      <c r="B22" s="43" t="s">
        <v>75</v>
      </c>
      <c r="C22" s="29"/>
      <c r="D22" s="173">
        <v>-420.01658999999984</v>
      </c>
      <c r="E22" s="27">
        <v>-169</v>
      </c>
      <c r="F22" s="3"/>
    </row>
    <row r="23" spans="2:6" ht="21" customHeight="1">
      <c r="B23" s="43" t="s">
        <v>113</v>
      </c>
      <c r="C23" s="29"/>
      <c r="D23" s="173">
        <v>-732</v>
      </c>
      <c r="E23" s="27">
        <f>-89-6</f>
        <v>-95</v>
      </c>
      <c r="F23" s="3"/>
    </row>
    <row r="24" spans="2:6" ht="21" customHeight="1">
      <c r="B24" s="43" t="s">
        <v>72</v>
      </c>
      <c r="C24" s="29"/>
      <c r="D24" s="173">
        <v>148.20031</v>
      </c>
      <c r="E24" s="27">
        <v>79</v>
      </c>
      <c r="F24" s="3"/>
    </row>
    <row r="25" spans="2:6" ht="21" customHeight="1">
      <c r="B25" s="43" t="s">
        <v>174</v>
      </c>
      <c r="C25" s="29"/>
      <c r="D25" s="173">
        <v>25545</v>
      </c>
      <c r="E25" s="27">
        <v>0</v>
      </c>
      <c r="F25" s="3"/>
    </row>
    <row r="26" spans="2:6" ht="21" customHeight="1">
      <c r="B26" s="43" t="s">
        <v>147</v>
      </c>
      <c r="C26" s="29"/>
      <c r="D26" s="173">
        <f>25573-D25</f>
        <v>28</v>
      </c>
      <c r="E26" s="27">
        <v>2</v>
      </c>
      <c r="F26" s="3"/>
    </row>
    <row r="27" spans="2:6" ht="21" customHeight="1">
      <c r="B27" s="43" t="s">
        <v>74</v>
      </c>
      <c r="C27" s="29"/>
      <c r="D27" s="173">
        <v>-1202.7545018400015</v>
      </c>
      <c r="E27" s="27">
        <f>-963-20</f>
        <v>-983</v>
      </c>
      <c r="F27" s="3"/>
    </row>
    <row r="28" spans="2:6" ht="9.75" customHeight="1">
      <c r="B28" s="43"/>
      <c r="C28" s="29"/>
      <c r="D28" s="173"/>
      <c r="E28" s="27"/>
      <c r="F28" s="3"/>
    </row>
    <row r="29" spans="2:8" ht="21" customHeight="1">
      <c r="B29" s="55" t="s">
        <v>35</v>
      </c>
      <c r="C29" s="29"/>
      <c r="D29" s="178">
        <f>SUM(D13:D28)</f>
        <v>67446.39498816001</v>
      </c>
      <c r="E29" s="89">
        <f>SUM(E13:E28)</f>
        <v>54246</v>
      </c>
      <c r="F29" s="3"/>
      <c r="G29" s="81"/>
      <c r="H29" s="81"/>
    </row>
    <row r="30" spans="2:6" ht="21" customHeight="1">
      <c r="B30" s="43" t="s">
        <v>36</v>
      </c>
      <c r="C30" s="29"/>
      <c r="D30" s="173"/>
      <c r="E30" s="27"/>
      <c r="F30" s="3"/>
    </row>
    <row r="31" spans="2:6" ht="21" customHeight="1">
      <c r="B31" s="43" t="s">
        <v>83</v>
      </c>
      <c r="C31" s="29"/>
      <c r="D31" s="173">
        <v>-43.73665000000008</v>
      </c>
      <c r="E31" s="27">
        <v>40</v>
      </c>
      <c r="F31" s="3"/>
    </row>
    <row r="32" spans="2:6" ht="21" customHeight="1">
      <c r="B32" s="43" t="s">
        <v>84</v>
      </c>
      <c r="C32" s="29"/>
      <c r="D32" s="173">
        <f>-7785-2</f>
        <v>-7787</v>
      </c>
      <c r="E32" s="27">
        <v>-44483</v>
      </c>
      <c r="F32" s="3"/>
    </row>
    <row r="33" spans="2:6" ht="21" customHeight="1">
      <c r="B33" s="43" t="s">
        <v>121</v>
      </c>
      <c r="C33" s="29"/>
      <c r="D33" s="173">
        <v>-5137.7298200000005</v>
      </c>
      <c r="E33" s="27">
        <f>7285-3661</f>
        <v>3624</v>
      </c>
      <c r="F33" s="3"/>
    </row>
    <row r="34" spans="2:6" ht="21" customHeight="1">
      <c r="B34" s="43" t="s">
        <v>89</v>
      </c>
      <c r="C34" s="29"/>
      <c r="D34" s="173">
        <v>-54738</v>
      </c>
      <c r="E34" s="27">
        <f>62047+1</f>
        <v>62048</v>
      </c>
      <c r="F34" s="3"/>
    </row>
    <row r="35" spans="2:6" ht="21" customHeight="1">
      <c r="B35" s="55" t="s">
        <v>38</v>
      </c>
      <c r="C35" s="29"/>
      <c r="D35" s="178">
        <f>SUM(D29:D34)</f>
        <v>-260.0714818399938</v>
      </c>
      <c r="E35" s="89">
        <f>SUM(E29:E34)</f>
        <v>75475</v>
      </c>
      <c r="F35" s="3"/>
    </row>
    <row r="36" spans="2:6" ht="21" customHeight="1">
      <c r="B36" s="55"/>
      <c r="C36" s="29"/>
      <c r="D36" s="173"/>
      <c r="E36" s="27"/>
      <c r="F36" s="3"/>
    </row>
    <row r="37" spans="2:11" ht="21" customHeight="1">
      <c r="B37" s="43" t="s">
        <v>39</v>
      </c>
      <c r="C37" s="29"/>
      <c r="D37" s="173">
        <v>-7926.581420000001</v>
      </c>
      <c r="E37" s="27">
        <v>-7249</v>
      </c>
      <c r="F37" s="3"/>
      <c r="H37" s="3"/>
      <c r="I37" s="3"/>
      <c r="J37" s="83"/>
      <c r="K37" s="83"/>
    </row>
    <row r="38" spans="2:11" ht="21" customHeight="1">
      <c r="B38" s="43" t="s">
        <v>71</v>
      </c>
      <c r="C38" s="29"/>
      <c r="D38" s="173">
        <v>420.01658999999984</v>
      </c>
      <c r="E38" s="27">
        <v>169</v>
      </c>
      <c r="F38" s="3"/>
      <c r="H38" s="3"/>
      <c r="I38" s="3"/>
      <c r="J38" s="83"/>
      <c r="K38" s="83"/>
    </row>
    <row r="39" spans="2:11" ht="21" customHeight="1">
      <c r="B39" s="43" t="s">
        <v>76</v>
      </c>
      <c r="C39" s="29"/>
      <c r="D39" s="173">
        <v>4351.360039999999</v>
      </c>
      <c r="E39" s="27">
        <v>0</v>
      </c>
      <c r="F39" s="3"/>
      <c r="H39" s="3"/>
      <c r="I39" s="3"/>
      <c r="J39" s="83"/>
      <c r="K39" s="83"/>
    </row>
    <row r="40" spans="2:11" ht="19.5" customHeight="1">
      <c r="B40" s="43" t="s">
        <v>40</v>
      </c>
      <c r="C40" s="29"/>
      <c r="D40" s="181">
        <v>-10823</v>
      </c>
      <c r="E40" s="28">
        <v>-8107</v>
      </c>
      <c r="F40" s="3"/>
      <c r="H40" s="3"/>
      <c r="I40" s="3"/>
      <c r="J40" s="84"/>
      <c r="K40" s="84"/>
    </row>
    <row r="41" spans="2:11" ht="21" customHeight="1">
      <c r="B41" s="55" t="s">
        <v>37</v>
      </c>
      <c r="C41" s="29"/>
      <c r="D41" s="173">
        <f>SUM(D35:D40)</f>
        <v>-14238.276271839997</v>
      </c>
      <c r="E41" s="88">
        <f>SUM(E35:E40)</f>
        <v>60288</v>
      </c>
      <c r="F41" s="3"/>
      <c r="H41" s="255"/>
      <c r="I41" s="3"/>
      <c r="J41" s="83"/>
      <c r="K41" s="84"/>
    </row>
    <row r="42" spans="2:11" ht="21" customHeight="1">
      <c r="B42" s="55"/>
      <c r="C42" s="29"/>
      <c r="D42" s="173"/>
      <c r="E42" s="27"/>
      <c r="F42" s="3"/>
      <c r="H42" s="3"/>
      <c r="I42" s="3"/>
      <c r="J42" s="83"/>
      <c r="K42" s="84"/>
    </row>
    <row r="43" spans="2:11" ht="21" customHeight="1">
      <c r="B43" s="55" t="s">
        <v>13</v>
      </c>
      <c r="C43" s="29"/>
      <c r="D43" s="173"/>
      <c r="E43" s="27"/>
      <c r="F43" s="3"/>
      <c r="H43" s="3"/>
      <c r="I43" s="3"/>
      <c r="J43" s="85"/>
      <c r="K43" s="84"/>
    </row>
    <row r="44" spans="2:11" ht="21" customHeight="1">
      <c r="B44" s="43" t="s">
        <v>49</v>
      </c>
      <c r="C44" s="29"/>
      <c r="D44" s="173">
        <v>-22145</v>
      </c>
      <c r="E44" s="27">
        <v>-24693</v>
      </c>
      <c r="F44" s="3"/>
      <c r="H44" s="3"/>
      <c r="I44" s="3"/>
      <c r="J44" s="83"/>
      <c r="K44" s="82"/>
    </row>
    <row r="45" spans="2:11" ht="21" customHeight="1">
      <c r="B45" s="43" t="s">
        <v>123</v>
      </c>
      <c r="C45" s="29"/>
      <c r="D45" s="173">
        <v>-1</v>
      </c>
      <c r="E45" s="27">
        <v>-827</v>
      </c>
      <c r="F45" s="3"/>
      <c r="H45" s="3"/>
      <c r="I45" s="3"/>
      <c r="J45" s="83"/>
      <c r="K45" s="82"/>
    </row>
    <row r="46" spans="2:11" ht="21" customHeight="1">
      <c r="B46" s="43" t="s">
        <v>134</v>
      </c>
      <c r="C46" s="29"/>
      <c r="D46" s="173">
        <v>0</v>
      </c>
      <c r="E46" s="27">
        <v>0</v>
      </c>
      <c r="F46" s="3"/>
      <c r="H46" s="3"/>
      <c r="I46" s="3"/>
      <c r="J46" s="83"/>
      <c r="K46" s="82"/>
    </row>
    <row r="47" spans="2:11" ht="21" customHeight="1">
      <c r="B47" s="43" t="s">
        <v>148</v>
      </c>
      <c r="C47" s="29"/>
      <c r="D47" s="173">
        <v>-3369</v>
      </c>
      <c r="E47" s="27">
        <v>-375</v>
      </c>
      <c r="F47" s="3"/>
      <c r="H47" s="3"/>
      <c r="I47" s="3"/>
      <c r="J47" s="83"/>
      <c r="K47" s="82"/>
    </row>
    <row r="48" spans="2:11" ht="21" customHeight="1">
      <c r="B48" s="43" t="s">
        <v>149</v>
      </c>
      <c r="C48" s="29"/>
      <c r="D48" s="173">
        <f>3324-1+374-2</f>
        <v>3695</v>
      </c>
      <c r="E48" s="88">
        <v>2290</v>
      </c>
      <c r="F48" s="3"/>
      <c r="H48" s="3"/>
      <c r="I48" s="3"/>
      <c r="J48" s="83"/>
      <c r="K48" s="82"/>
    </row>
    <row r="49" spans="2:11" ht="21" customHeight="1">
      <c r="B49" s="43" t="s">
        <v>122</v>
      </c>
      <c r="C49" s="29"/>
      <c r="D49" s="173">
        <v>0</v>
      </c>
      <c r="E49" s="88">
        <v>-1635</v>
      </c>
      <c r="F49" s="3"/>
      <c r="H49" s="3"/>
      <c r="I49" s="3"/>
      <c r="J49" s="83"/>
      <c r="K49" s="82"/>
    </row>
    <row r="50" spans="2:11" ht="21" customHeight="1">
      <c r="B50" s="43" t="s">
        <v>73</v>
      </c>
      <c r="C50" s="29"/>
      <c r="D50" s="173">
        <v>-115.591</v>
      </c>
      <c r="E50" s="27">
        <v>121</v>
      </c>
      <c r="F50" s="3"/>
      <c r="H50" s="3"/>
      <c r="I50" s="83"/>
      <c r="J50" s="84"/>
      <c r="K50" s="3"/>
    </row>
    <row r="51" spans="2:11" ht="21" customHeight="1">
      <c r="B51" s="43" t="s">
        <v>135</v>
      </c>
      <c r="C51" s="29"/>
      <c r="D51" s="173">
        <v>0</v>
      </c>
      <c r="E51" s="27">
        <v>0</v>
      </c>
      <c r="F51" s="3"/>
      <c r="H51" s="3"/>
      <c r="I51" s="83"/>
      <c r="J51" s="84"/>
      <c r="K51" s="3"/>
    </row>
    <row r="52" spans="2:11" ht="21" customHeight="1">
      <c r="B52" s="43" t="s">
        <v>41</v>
      </c>
      <c r="C52" s="29"/>
      <c r="D52" s="173">
        <v>2416.4911399999996</v>
      </c>
      <c r="E52" s="27">
        <v>11764</v>
      </c>
      <c r="F52" s="3"/>
      <c r="H52" s="3"/>
      <c r="I52" s="83"/>
      <c r="J52" s="84"/>
      <c r="K52" s="3"/>
    </row>
    <row r="53" spans="2:11" ht="21" customHeight="1">
      <c r="B53" s="55" t="s">
        <v>27</v>
      </c>
      <c r="C53" s="29"/>
      <c r="D53" s="177">
        <f>SUM(D44:D52)</f>
        <v>-19519.099860000002</v>
      </c>
      <c r="E53" s="90">
        <f>SUM(E44:E52)</f>
        <v>-13355</v>
      </c>
      <c r="F53" s="3"/>
      <c r="H53" s="3"/>
      <c r="I53" s="83"/>
      <c r="J53" s="84"/>
      <c r="K53" s="136"/>
    </row>
    <row r="54" spans="2:11" ht="21" customHeight="1">
      <c r="B54" s="43"/>
      <c r="C54" s="29" t="s">
        <v>22</v>
      </c>
      <c r="D54" s="173"/>
      <c r="E54" s="27"/>
      <c r="F54" s="3"/>
      <c r="I54" s="80"/>
      <c r="J54" s="80"/>
      <c r="K54" s="137"/>
    </row>
    <row r="55" spans="2:6" ht="21" customHeight="1">
      <c r="B55" s="55" t="s">
        <v>21</v>
      </c>
      <c r="C55" s="29"/>
      <c r="D55" s="173"/>
      <c r="E55" s="27"/>
      <c r="F55" s="3"/>
    </row>
    <row r="56" spans="2:11" ht="21" customHeight="1">
      <c r="B56" s="43" t="s">
        <v>120</v>
      </c>
      <c r="C56" s="29"/>
      <c r="D56" s="173">
        <v>-3831.250039999999</v>
      </c>
      <c r="E56" s="27">
        <f>-129-3640</f>
        <v>-3769</v>
      </c>
      <c r="F56" s="3"/>
      <c r="K56" s="137"/>
    </row>
    <row r="57" spans="2:11" ht="21" customHeight="1">
      <c r="B57" s="43" t="s">
        <v>114</v>
      </c>
      <c r="C57" s="29"/>
      <c r="D57" s="173">
        <v>21496</v>
      </c>
      <c r="E57" s="27">
        <f>-16569+8916</f>
        <v>-7653</v>
      </c>
      <c r="F57" s="3"/>
      <c r="K57" s="137"/>
    </row>
    <row r="58" spans="2:6" ht="21" customHeight="1">
      <c r="B58" s="43" t="s">
        <v>85</v>
      </c>
      <c r="C58" s="29"/>
      <c r="D58" s="173">
        <v>-13967.98894</v>
      </c>
      <c r="E58" s="27">
        <v>-10247</v>
      </c>
      <c r="F58" s="3"/>
    </row>
    <row r="59" spans="2:11" ht="21" customHeight="1">
      <c r="B59" s="55" t="s">
        <v>86</v>
      </c>
      <c r="C59" s="29"/>
      <c r="D59" s="177">
        <f>SUM(D56:D58)</f>
        <v>3696.7610200000017</v>
      </c>
      <c r="E59" s="90">
        <f>SUM(E56:E58)</f>
        <v>-21669</v>
      </c>
      <c r="F59" s="3"/>
      <c r="K59" s="137"/>
    </row>
    <row r="60" spans="2:6" ht="21" customHeight="1">
      <c r="B60" s="43"/>
      <c r="C60" s="29"/>
      <c r="D60" s="173"/>
      <c r="E60" s="27"/>
      <c r="F60" s="3"/>
    </row>
    <row r="61" spans="2:11" ht="21" customHeight="1">
      <c r="B61" s="63" t="s">
        <v>48</v>
      </c>
      <c r="C61" s="29"/>
      <c r="D61" s="182">
        <f>+D59+D53+D41</f>
        <v>-30060.615111839998</v>
      </c>
      <c r="E61" s="138">
        <f>+E59+E53+E41</f>
        <v>25264</v>
      </c>
      <c r="F61" s="3"/>
      <c r="K61" s="137"/>
    </row>
    <row r="62" spans="2:11" ht="21" customHeight="1">
      <c r="B62" s="63" t="s">
        <v>24</v>
      </c>
      <c r="C62" s="26"/>
      <c r="D62" s="182">
        <v>56571.255</v>
      </c>
      <c r="E62" s="64">
        <v>31307</v>
      </c>
      <c r="F62" s="3"/>
      <c r="K62" s="137"/>
    </row>
    <row r="63" spans="2:11" ht="21" customHeight="1" thickBot="1">
      <c r="B63" s="63" t="s">
        <v>25</v>
      </c>
      <c r="C63" s="29"/>
      <c r="D63" s="183">
        <f>SUM(D61:D62)</f>
        <v>26510.63988816</v>
      </c>
      <c r="E63" s="65">
        <f>SUM(E61:E62)</f>
        <v>56571</v>
      </c>
      <c r="F63" s="3"/>
      <c r="G63" s="80"/>
      <c r="H63" s="81"/>
      <c r="K63" s="139"/>
    </row>
    <row r="64" spans="2:11" ht="21" customHeight="1" thickTop="1">
      <c r="B64" s="35"/>
      <c r="C64" s="48"/>
      <c r="D64" s="91"/>
      <c r="E64" s="49"/>
      <c r="F64" s="3"/>
      <c r="K64" s="137"/>
    </row>
    <row r="65" spans="2:6" ht="17.25" customHeight="1">
      <c r="B65" s="25"/>
      <c r="C65" s="30"/>
      <c r="D65" s="92"/>
      <c r="E65" s="32"/>
      <c r="F65" s="3"/>
    </row>
    <row r="66" spans="2:8" ht="14.25" customHeight="1">
      <c r="B66" s="18"/>
      <c r="C66" s="18"/>
      <c r="D66" s="93"/>
      <c r="E66" s="19"/>
      <c r="F66" s="3"/>
      <c r="G66" s="3"/>
      <c r="H66" s="3"/>
    </row>
    <row r="67" spans="2:8" ht="20.25">
      <c r="B67" s="33" t="s">
        <v>14</v>
      </c>
      <c r="D67" s="93"/>
      <c r="E67" s="19"/>
      <c r="F67" s="3"/>
      <c r="G67" s="3"/>
      <c r="H67" s="3"/>
    </row>
    <row r="68" spans="2:8" ht="18">
      <c r="B68" s="33" t="s">
        <v>143</v>
      </c>
      <c r="D68" s="94"/>
      <c r="E68" s="13"/>
      <c r="F68" s="3"/>
      <c r="G68" s="3"/>
      <c r="H68" s="3"/>
    </row>
    <row r="69" spans="2:8" ht="20.25">
      <c r="B69" s="17"/>
      <c r="C69" s="18"/>
      <c r="D69" s="94"/>
      <c r="E69" s="13"/>
      <c r="F69" s="3"/>
      <c r="G69" s="3"/>
      <c r="H69" s="3"/>
    </row>
    <row r="70" spans="2:8" ht="20.25">
      <c r="B70" s="17"/>
      <c r="C70" s="18"/>
      <c r="D70" s="94"/>
      <c r="E70" s="13"/>
      <c r="F70" s="3"/>
      <c r="G70" s="3"/>
      <c r="H70" s="3"/>
    </row>
    <row r="71" spans="2:8" ht="5.25" customHeight="1">
      <c r="B71" s="9"/>
      <c r="C71" s="10"/>
      <c r="D71" s="95"/>
      <c r="E71" s="14"/>
      <c r="F71" s="3"/>
      <c r="G71" s="3"/>
      <c r="H71" s="3"/>
    </row>
    <row r="72" spans="2:8" ht="15">
      <c r="B72" s="9"/>
      <c r="C72" s="10"/>
      <c r="D72" s="95"/>
      <c r="E72" s="14"/>
      <c r="F72" s="3"/>
      <c r="G72" s="3"/>
      <c r="H72" s="3"/>
    </row>
    <row r="73" spans="2:8" ht="15">
      <c r="B73" s="9"/>
      <c r="C73" s="9"/>
      <c r="D73" s="95"/>
      <c r="E73" s="14"/>
      <c r="F73" s="3"/>
      <c r="G73" s="3"/>
      <c r="H73" s="3"/>
    </row>
    <row r="74" spans="2:8" ht="15">
      <c r="B74" s="9"/>
      <c r="C74" s="9"/>
      <c r="D74" s="95"/>
      <c r="E74" s="14"/>
      <c r="F74" s="3"/>
      <c r="G74" s="3"/>
      <c r="H74" s="3"/>
    </row>
    <row r="75" spans="2:8" ht="15">
      <c r="B75" s="9"/>
      <c r="C75" s="9"/>
      <c r="D75" s="95"/>
      <c r="E75" s="14"/>
      <c r="F75" s="3"/>
      <c r="G75" s="3"/>
      <c r="H75" s="3"/>
    </row>
    <row r="76" spans="2:8" ht="15">
      <c r="B76" s="9"/>
      <c r="C76" s="9"/>
      <c r="D76" s="95"/>
      <c r="E76" s="14"/>
      <c r="F76" s="3"/>
      <c r="G76" s="3"/>
      <c r="H76" s="3"/>
    </row>
    <row r="77" spans="2:8" ht="15">
      <c r="B77" s="9"/>
      <c r="C77" s="9"/>
      <c r="D77" s="95"/>
      <c r="E77" s="14"/>
      <c r="F77" s="3"/>
      <c r="G77" s="3"/>
      <c r="H77" s="3"/>
    </row>
    <row r="78" spans="2:8" ht="15">
      <c r="B78" s="9"/>
      <c r="C78" s="9"/>
      <c r="D78" s="95"/>
      <c r="E78" s="14"/>
      <c r="F78" s="3"/>
      <c r="G78" s="3"/>
      <c r="H78" s="3"/>
    </row>
    <row r="79" spans="2:8" ht="15">
      <c r="B79" s="9"/>
      <c r="C79" s="9"/>
      <c r="D79" s="95"/>
      <c r="E79" s="14"/>
      <c r="F79" s="3"/>
      <c r="G79" s="3"/>
      <c r="H79" s="3"/>
    </row>
    <row r="80" spans="2:8" ht="15">
      <c r="B80" s="9"/>
      <c r="C80" s="9"/>
      <c r="D80" s="95"/>
      <c r="E80" s="14"/>
      <c r="F80" s="3"/>
      <c r="G80" s="3"/>
      <c r="H80" s="3"/>
    </row>
    <row r="81" spans="2:8" ht="15">
      <c r="B81" s="9"/>
      <c r="C81" s="9"/>
      <c r="D81" s="95"/>
      <c r="E81" s="14"/>
      <c r="F81" s="3"/>
      <c r="G81" s="3"/>
      <c r="H81" s="3"/>
    </row>
    <row r="82" spans="2:8" ht="15">
      <c r="B82" s="9"/>
      <c r="C82" s="9"/>
      <c r="D82" s="95"/>
      <c r="E82" s="14"/>
      <c r="F82" s="3"/>
      <c r="G82" s="3"/>
      <c r="H82" s="3"/>
    </row>
    <row r="83" spans="2:8" ht="15">
      <c r="B83" s="9"/>
      <c r="C83" s="9"/>
      <c r="D83" s="95"/>
      <c r="E83" s="14"/>
      <c r="F83" s="3"/>
      <c r="G83" s="3"/>
      <c r="H83" s="3"/>
    </row>
    <row r="84" spans="2:8" ht="15">
      <c r="B84" s="9"/>
      <c r="C84" s="9"/>
      <c r="D84" s="95"/>
      <c r="E84" s="14"/>
      <c r="F84" s="3"/>
      <c r="G84" s="3"/>
      <c r="H84" s="3"/>
    </row>
    <row r="85" spans="2:8" ht="15">
      <c r="B85" s="9"/>
      <c r="C85" s="9"/>
      <c r="D85" s="95"/>
      <c r="E85" s="14"/>
      <c r="F85" s="3"/>
      <c r="G85" s="3"/>
      <c r="H85" s="3"/>
    </row>
    <row r="86" spans="2:8" ht="15">
      <c r="B86" s="9"/>
      <c r="C86" s="9"/>
      <c r="D86" s="95"/>
      <c r="E86" s="14"/>
      <c r="F86" s="3"/>
      <c r="G86" s="3"/>
      <c r="H86" s="3"/>
    </row>
    <row r="87" spans="2:8" ht="15">
      <c r="B87" s="9"/>
      <c r="C87" s="9"/>
      <c r="D87" s="95"/>
      <c r="E87" s="14"/>
      <c r="F87" s="3"/>
      <c r="G87" s="3"/>
      <c r="H87" s="3"/>
    </row>
    <row r="88" spans="2:8" ht="15">
      <c r="B88" s="9"/>
      <c r="C88" s="9"/>
      <c r="D88" s="95"/>
      <c r="E88" s="14"/>
      <c r="F88" s="3"/>
      <c r="G88" s="3"/>
      <c r="H88" s="3"/>
    </row>
    <row r="89" spans="2:6" ht="15">
      <c r="B89" s="9"/>
      <c r="C89" s="9"/>
      <c r="D89" s="96"/>
      <c r="E89" s="12"/>
      <c r="F89" s="3"/>
    </row>
    <row r="90" spans="2:6" ht="15">
      <c r="B90" s="9"/>
      <c r="C90" s="9"/>
      <c r="D90" s="96"/>
      <c r="E90" s="12"/>
      <c r="F90" s="3"/>
    </row>
    <row r="91" spans="2:6" ht="15">
      <c r="B91" s="9"/>
      <c r="C91" s="9"/>
      <c r="D91" s="96"/>
      <c r="E91" s="12"/>
      <c r="F91" s="3"/>
    </row>
    <row r="92" spans="2:6" ht="15">
      <c r="B92" s="11"/>
      <c r="C92" s="11"/>
      <c r="D92" s="96"/>
      <c r="E92" s="12"/>
      <c r="F92" s="3"/>
    </row>
    <row r="93" spans="2:6" ht="15">
      <c r="B93" s="11"/>
      <c r="C93" s="11"/>
      <c r="D93" s="96"/>
      <c r="E93" s="12"/>
      <c r="F93" s="3"/>
    </row>
    <row r="94" spans="2:6" ht="15">
      <c r="B94" s="11"/>
      <c r="C94" s="11"/>
      <c r="D94" s="96"/>
      <c r="E94" s="12"/>
      <c r="F94" s="3"/>
    </row>
    <row r="95" spans="2:6" ht="15">
      <c r="B95" s="11"/>
      <c r="C95" s="11"/>
      <c r="D95" s="96"/>
      <c r="E95" s="12"/>
      <c r="F95" s="3"/>
    </row>
    <row r="96" spans="2:6" ht="15">
      <c r="B96" s="11"/>
      <c r="C96" s="11"/>
      <c r="D96" s="96"/>
      <c r="E96" s="12"/>
      <c r="F96" s="3"/>
    </row>
    <row r="97" spans="2:6" ht="15">
      <c r="B97" s="11"/>
      <c r="C97" s="11"/>
      <c r="D97" s="96"/>
      <c r="E97" s="12"/>
      <c r="F97" s="3"/>
    </row>
    <row r="98" spans="2:6" ht="15">
      <c r="B98" s="11"/>
      <c r="C98" s="11"/>
      <c r="D98" s="96"/>
      <c r="E98" s="12"/>
      <c r="F98" s="3"/>
    </row>
    <row r="99" spans="2:6" ht="15">
      <c r="B99" s="11"/>
      <c r="C99" s="11"/>
      <c r="D99" s="96"/>
      <c r="E99" s="12"/>
      <c r="F99" s="3"/>
    </row>
    <row r="100" spans="2:6" ht="15">
      <c r="B100" s="11"/>
      <c r="C100" s="11"/>
      <c r="D100" s="96"/>
      <c r="E100" s="12"/>
      <c r="F100" s="3"/>
    </row>
    <row r="101" spans="2:6" ht="15">
      <c r="B101" s="11"/>
      <c r="C101" s="11"/>
      <c r="D101" s="96"/>
      <c r="E101" s="12"/>
      <c r="F101" s="3"/>
    </row>
    <row r="102" spans="2:6" ht="15">
      <c r="B102" s="11"/>
      <c r="C102" s="11"/>
      <c r="D102" s="96"/>
      <c r="E102" s="12"/>
      <c r="F102" s="3"/>
    </row>
    <row r="103" spans="2:6" ht="15">
      <c r="B103" s="11"/>
      <c r="C103" s="11"/>
      <c r="D103" s="96"/>
      <c r="E103" s="12"/>
      <c r="F103" s="3"/>
    </row>
    <row r="104" spans="2:6" ht="15">
      <c r="B104" s="11"/>
      <c r="C104" s="11"/>
      <c r="D104" s="96"/>
      <c r="E104" s="12"/>
      <c r="F104" s="3"/>
    </row>
    <row r="105" spans="2:6" ht="15">
      <c r="B105" s="11"/>
      <c r="C105" s="11"/>
      <c r="D105" s="96"/>
      <c r="E105" s="12"/>
      <c r="F105" s="3"/>
    </row>
    <row r="106" spans="2:6" ht="15">
      <c r="B106" s="11"/>
      <c r="C106" s="11"/>
      <c r="D106" s="96"/>
      <c r="E106" s="12"/>
      <c r="F106" s="3"/>
    </row>
    <row r="107" spans="2:6" ht="15">
      <c r="B107" s="11"/>
      <c r="C107" s="11"/>
      <c r="D107" s="96"/>
      <c r="E107" s="12"/>
      <c r="F107" s="3"/>
    </row>
    <row r="108" spans="2:6" ht="15">
      <c r="B108" s="11"/>
      <c r="C108" s="11"/>
      <c r="D108" s="96"/>
      <c r="E108" s="12"/>
      <c r="F108" s="3"/>
    </row>
    <row r="109" spans="2:6" ht="15">
      <c r="B109" s="11"/>
      <c r="C109" s="11"/>
      <c r="D109" s="96"/>
      <c r="E109" s="12"/>
      <c r="F109" s="3"/>
    </row>
    <row r="110" spans="2:6" ht="15">
      <c r="B110" s="11"/>
      <c r="C110" s="11"/>
      <c r="D110" s="96"/>
      <c r="E110" s="12"/>
      <c r="F110" s="3"/>
    </row>
    <row r="111" spans="2:6" ht="15">
      <c r="B111" s="11"/>
      <c r="C111" s="11"/>
      <c r="D111" s="96"/>
      <c r="E111" s="12"/>
      <c r="F111" s="3"/>
    </row>
    <row r="112" spans="2:6" ht="15">
      <c r="B112" s="11"/>
      <c r="C112" s="11"/>
      <c r="D112" s="96"/>
      <c r="E112" s="12"/>
      <c r="F112" s="3"/>
    </row>
    <row r="113" spans="2:6" ht="15">
      <c r="B113" s="11"/>
      <c r="C113" s="11"/>
      <c r="D113" s="96"/>
      <c r="E113" s="12"/>
      <c r="F113" s="3"/>
    </row>
    <row r="114" spans="2:6" ht="15">
      <c r="B114" s="11"/>
      <c r="C114" s="11"/>
      <c r="D114" s="96"/>
      <c r="E114" s="12"/>
      <c r="F114" s="3"/>
    </row>
    <row r="115" spans="2:6" ht="15">
      <c r="B115" s="11"/>
      <c r="C115" s="11"/>
      <c r="D115" s="96"/>
      <c r="E115" s="12"/>
      <c r="F115" s="3"/>
    </row>
    <row r="116" spans="2:6" ht="15">
      <c r="B116" s="11"/>
      <c r="C116" s="11"/>
      <c r="D116" s="133"/>
      <c r="E116" s="61"/>
      <c r="F116" s="3"/>
    </row>
    <row r="117" spans="2:6" ht="15">
      <c r="B117" s="11"/>
      <c r="C117" s="11"/>
      <c r="D117" s="133"/>
      <c r="E117" s="61"/>
      <c r="F117" s="3"/>
    </row>
    <row r="118" spans="2:6" ht="15">
      <c r="B118" s="11"/>
      <c r="C118" s="11"/>
      <c r="D118" s="133"/>
      <c r="E118" s="61"/>
      <c r="F118" s="3"/>
    </row>
    <row r="119" spans="2:6" ht="12.75">
      <c r="B119" s="2"/>
      <c r="C119" s="2"/>
      <c r="D119" s="133"/>
      <c r="E119" s="61"/>
      <c r="F119" s="3"/>
    </row>
    <row r="120" spans="2:6" ht="12.75">
      <c r="B120" s="2"/>
      <c r="C120" s="2"/>
      <c r="D120" s="133"/>
      <c r="E120" s="61"/>
      <c r="F120" s="3"/>
    </row>
    <row r="121" spans="2:6" ht="12.75">
      <c r="B121" s="2"/>
      <c r="C121" s="2"/>
      <c r="D121" s="133"/>
      <c r="E121" s="61"/>
      <c r="F121" s="3"/>
    </row>
    <row r="122" spans="2:6" ht="12.75">
      <c r="B122" s="2"/>
      <c r="C122" s="2"/>
      <c r="D122" s="133"/>
      <c r="E122" s="61"/>
      <c r="F122" s="3"/>
    </row>
    <row r="123" spans="2:6" ht="12.75">
      <c r="B123" s="2"/>
      <c r="C123" s="2"/>
      <c r="D123" s="133"/>
      <c r="E123" s="61"/>
      <c r="F123" s="3"/>
    </row>
    <row r="124" spans="2:6" ht="12.75">
      <c r="B124" s="2"/>
      <c r="C124" s="2"/>
      <c r="D124" s="133"/>
      <c r="E124" s="61"/>
      <c r="F124" s="3"/>
    </row>
    <row r="125" spans="2:6" ht="12.75">
      <c r="B125" s="2"/>
      <c r="C125" s="2"/>
      <c r="D125" s="133"/>
      <c r="E125" s="61"/>
      <c r="F125" s="3"/>
    </row>
    <row r="126" spans="2:6" ht="12.75">
      <c r="B126" s="2"/>
      <c r="C126" s="2"/>
      <c r="D126" s="133"/>
      <c r="E126" s="61"/>
      <c r="F126" s="3"/>
    </row>
    <row r="127" spans="2:6" ht="12.75">
      <c r="B127" s="2"/>
      <c r="C127" s="2"/>
      <c r="D127" s="133"/>
      <c r="E127" s="61"/>
      <c r="F127" s="3"/>
    </row>
    <row r="128" spans="2:6" ht="12.75">
      <c r="B128" s="2"/>
      <c r="C128" s="2"/>
      <c r="D128" s="133"/>
      <c r="E128" s="61"/>
      <c r="F128" s="3"/>
    </row>
    <row r="129" spans="2:6" ht="12.75">
      <c r="B129" s="2"/>
      <c r="C129" s="2"/>
      <c r="D129" s="133"/>
      <c r="E129" s="61"/>
      <c r="F129" s="3"/>
    </row>
    <row r="130" spans="2:6" ht="12.75">
      <c r="B130" s="2"/>
      <c r="C130" s="2"/>
      <c r="D130" s="133"/>
      <c r="E130" s="61"/>
      <c r="F130" s="3"/>
    </row>
    <row r="131" spans="2:6" ht="12.75">
      <c r="B131" s="2"/>
      <c r="C131" s="2"/>
      <c r="D131" s="133"/>
      <c r="E131" s="61"/>
      <c r="F131" s="3"/>
    </row>
    <row r="132" spans="2:6" ht="12.75">
      <c r="B132" s="2"/>
      <c r="C132" s="2"/>
      <c r="D132" s="133"/>
      <c r="E132" s="61"/>
      <c r="F132" s="3"/>
    </row>
    <row r="133" spans="2:6" ht="12.75">
      <c r="B133" s="2"/>
      <c r="C133" s="2"/>
      <c r="D133" s="133"/>
      <c r="E133" s="61"/>
      <c r="F133" s="3"/>
    </row>
    <row r="134" spans="2:6" ht="12.75">
      <c r="B134" s="2"/>
      <c r="C134" s="2"/>
      <c r="D134" s="133"/>
      <c r="E134" s="61"/>
      <c r="F134" s="3"/>
    </row>
    <row r="135" spans="2:6" ht="12.75">
      <c r="B135" s="2"/>
      <c r="C135" s="2"/>
      <c r="D135" s="133"/>
      <c r="E135" s="61"/>
      <c r="F135" s="3"/>
    </row>
    <row r="136" spans="2:6" ht="12.75">
      <c r="B136" s="2"/>
      <c r="C136" s="2"/>
      <c r="D136" s="133"/>
      <c r="E136" s="61"/>
      <c r="F136" s="3"/>
    </row>
    <row r="137" spans="2:6" ht="12.75">
      <c r="B137" s="2"/>
      <c r="C137" s="2"/>
      <c r="D137" s="133"/>
      <c r="E137" s="61"/>
      <c r="F137" s="3"/>
    </row>
    <row r="138" spans="2:6" ht="12.75">
      <c r="B138" s="2"/>
      <c r="C138" s="2"/>
      <c r="D138" s="133"/>
      <c r="E138" s="61"/>
      <c r="F138" s="3"/>
    </row>
    <row r="139" spans="2:6" ht="12.75">
      <c r="B139" s="2"/>
      <c r="C139" s="2"/>
      <c r="D139" s="133"/>
      <c r="E139" s="61"/>
      <c r="F139" s="3"/>
    </row>
    <row r="140" spans="2:6" ht="12.75">
      <c r="B140" s="2"/>
      <c r="C140" s="2"/>
      <c r="D140" s="133"/>
      <c r="E140" s="61"/>
      <c r="F140" s="3"/>
    </row>
    <row r="141" spans="2:6" ht="12.75">
      <c r="B141" s="2"/>
      <c r="C141" s="2"/>
      <c r="D141" s="133"/>
      <c r="E141" s="61"/>
      <c r="F141" s="3"/>
    </row>
    <row r="142" spans="2:6" ht="12.75">
      <c r="B142" s="2"/>
      <c r="C142" s="2"/>
      <c r="D142" s="133"/>
      <c r="E142" s="61"/>
      <c r="F142" s="3"/>
    </row>
    <row r="143" spans="2:6" ht="12.75">
      <c r="B143" s="2"/>
      <c r="C143" s="2"/>
      <c r="D143" s="133"/>
      <c r="E143" s="61"/>
      <c r="F143" s="3"/>
    </row>
    <row r="144" spans="2:6" ht="12.75">
      <c r="B144" s="2"/>
      <c r="C144" s="2"/>
      <c r="D144" s="133"/>
      <c r="E144" s="61"/>
      <c r="F144" s="3"/>
    </row>
    <row r="145" spans="2:6" ht="12.75">
      <c r="B145" s="2"/>
      <c r="C145" s="2"/>
      <c r="D145" s="133"/>
      <c r="E145" s="61"/>
      <c r="F145" s="3"/>
    </row>
    <row r="146" spans="2:6" ht="12.75">
      <c r="B146" s="2"/>
      <c r="C146" s="2"/>
      <c r="D146" s="133"/>
      <c r="E146" s="61"/>
      <c r="F146" s="3"/>
    </row>
    <row r="147" spans="2:6" ht="12.75">
      <c r="B147" s="2"/>
      <c r="C147" s="2"/>
      <c r="D147" s="133"/>
      <c r="E147" s="61"/>
      <c r="F147" s="3"/>
    </row>
    <row r="148" spans="2:6" ht="12.75">
      <c r="B148" s="2"/>
      <c r="C148" s="2"/>
      <c r="D148" s="133"/>
      <c r="E148" s="61"/>
      <c r="F148" s="3"/>
    </row>
    <row r="149" spans="2:6" ht="12.75">
      <c r="B149" s="2"/>
      <c r="C149" s="2"/>
      <c r="D149" s="133"/>
      <c r="E149" s="61"/>
      <c r="F149" s="3"/>
    </row>
    <row r="150" spans="2:6" ht="12.75">
      <c r="B150" s="2"/>
      <c r="C150" s="2"/>
      <c r="D150" s="133"/>
      <c r="E150" s="61"/>
      <c r="F150" s="3"/>
    </row>
    <row r="151" spans="2:6" ht="12.75">
      <c r="B151" s="2"/>
      <c r="C151" s="2"/>
      <c r="D151" s="133"/>
      <c r="E151" s="61"/>
      <c r="F151" s="3"/>
    </row>
    <row r="152" spans="2:6" ht="12.75">
      <c r="B152" s="2"/>
      <c r="C152" s="2"/>
      <c r="D152" s="133"/>
      <c r="E152" s="61"/>
      <c r="F152" s="3"/>
    </row>
    <row r="153" spans="2:6" ht="12.75">
      <c r="B153" s="2"/>
      <c r="C153" s="2"/>
      <c r="D153" s="133"/>
      <c r="E153" s="61"/>
      <c r="F153" s="3"/>
    </row>
    <row r="154" spans="2:6" ht="12.75">
      <c r="B154" s="2"/>
      <c r="C154" s="2"/>
      <c r="D154" s="133"/>
      <c r="E154" s="61"/>
      <c r="F154" s="3"/>
    </row>
    <row r="155" spans="2:6" ht="12.75">
      <c r="B155" s="2"/>
      <c r="C155" s="2"/>
      <c r="D155" s="133"/>
      <c r="E155" s="61"/>
      <c r="F155" s="3"/>
    </row>
    <row r="156" spans="2:6" ht="12.75">
      <c r="B156" s="2"/>
      <c r="C156" s="2"/>
      <c r="D156" s="133"/>
      <c r="E156" s="61"/>
      <c r="F156" s="3"/>
    </row>
    <row r="157" spans="2:6" ht="12.75">
      <c r="B157" s="2"/>
      <c r="C157" s="2"/>
      <c r="D157" s="133"/>
      <c r="E157" s="61"/>
      <c r="F157" s="3"/>
    </row>
    <row r="158" spans="2:6" ht="12.75">
      <c r="B158" s="2"/>
      <c r="C158" s="2"/>
      <c r="D158" s="133"/>
      <c r="E158" s="61"/>
      <c r="F158" s="3"/>
    </row>
    <row r="159" spans="2:6" ht="12.75">
      <c r="B159" s="2"/>
      <c r="C159" s="2"/>
      <c r="D159" s="133"/>
      <c r="E159" s="61"/>
      <c r="F159" s="3"/>
    </row>
    <row r="160" spans="2:6" ht="12.75">
      <c r="B160" s="2"/>
      <c r="C160" s="2"/>
      <c r="D160" s="133"/>
      <c r="E160" s="61"/>
      <c r="F160" s="3"/>
    </row>
    <row r="161" spans="2:6" ht="12.75">
      <c r="B161" s="2"/>
      <c r="C161" s="2"/>
      <c r="D161" s="133"/>
      <c r="E161" s="61"/>
      <c r="F161" s="3"/>
    </row>
    <row r="162" spans="2:6" ht="12.75">
      <c r="B162" s="2"/>
      <c r="C162" s="2"/>
      <c r="D162" s="133"/>
      <c r="E162" s="61"/>
      <c r="F162" s="3"/>
    </row>
    <row r="163" spans="2:6" ht="12.75">
      <c r="B163" s="2"/>
      <c r="C163" s="2"/>
      <c r="D163" s="133"/>
      <c r="E163" s="61"/>
      <c r="F163" s="3"/>
    </row>
    <row r="164" spans="2:6" ht="12.75">
      <c r="B164" s="2"/>
      <c r="C164" s="2"/>
      <c r="D164" s="133"/>
      <c r="E164" s="61"/>
      <c r="F164" s="3"/>
    </row>
    <row r="165" spans="2:6" ht="12.75">
      <c r="B165" s="2"/>
      <c r="C165" s="2"/>
      <c r="D165" s="133"/>
      <c r="E165" s="61"/>
      <c r="F165" s="3"/>
    </row>
    <row r="166" spans="2:6" ht="12.75">
      <c r="B166" s="2"/>
      <c r="C166" s="2"/>
      <c r="D166" s="133"/>
      <c r="E166" s="61"/>
      <c r="F166" s="3"/>
    </row>
    <row r="167" spans="2:6" ht="12.75">
      <c r="B167" s="2"/>
      <c r="C167" s="2"/>
      <c r="D167" s="133"/>
      <c r="E167" s="61"/>
      <c r="F167" s="3"/>
    </row>
    <row r="168" spans="2:6" ht="12.75">
      <c r="B168" s="2"/>
      <c r="C168" s="2"/>
      <c r="D168" s="133"/>
      <c r="E168" s="61"/>
      <c r="F168" s="3"/>
    </row>
    <row r="169" spans="2:6" ht="12.75">
      <c r="B169" s="2"/>
      <c r="C169" s="2"/>
      <c r="D169" s="133"/>
      <c r="E169" s="61"/>
      <c r="F169" s="3"/>
    </row>
    <row r="170" spans="2:6" ht="12.75">
      <c r="B170" s="2"/>
      <c r="C170" s="2"/>
      <c r="D170" s="133"/>
      <c r="E170" s="61"/>
      <c r="F170" s="3"/>
    </row>
    <row r="171" spans="2:6" ht="12.75">
      <c r="B171" s="2"/>
      <c r="C171" s="2"/>
      <c r="D171" s="133"/>
      <c r="E171" s="61"/>
      <c r="F171" s="3"/>
    </row>
    <row r="172" spans="2:6" ht="12.75">
      <c r="B172" s="2"/>
      <c r="C172" s="2"/>
      <c r="D172" s="133"/>
      <c r="E172" s="61"/>
      <c r="F172" s="3"/>
    </row>
    <row r="173" spans="2:6" ht="12.75">
      <c r="B173" s="2"/>
      <c r="C173" s="2"/>
      <c r="D173" s="133"/>
      <c r="E173" s="61"/>
      <c r="F173" s="3"/>
    </row>
    <row r="174" spans="2:6" ht="12.75">
      <c r="B174" s="2"/>
      <c r="C174" s="2"/>
      <c r="D174" s="133"/>
      <c r="E174" s="61"/>
      <c r="F174" s="3"/>
    </row>
    <row r="175" spans="2:6" ht="12.75">
      <c r="B175" s="2"/>
      <c r="C175" s="2"/>
      <c r="D175" s="133"/>
      <c r="E175" s="61"/>
      <c r="F175" s="3"/>
    </row>
    <row r="176" spans="2:6" ht="12.75">
      <c r="B176" s="2"/>
      <c r="C176" s="2"/>
      <c r="D176" s="133"/>
      <c r="E176" s="61"/>
      <c r="F176" s="3"/>
    </row>
    <row r="177" spans="2:6" ht="12.75">
      <c r="B177" s="2"/>
      <c r="C177" s="2"/>
      <c r="D177" s="133"/>
      <c r="E177" s="61"/>
      <c r="F177" s="3"/>
    </row>
    <row r="178" spans="2:6" ht="12.75">
      <c r="B178" s="2"/>
      <c r="C178" s="2"/>
      <c r="D178" s="133"/>
      <c r="E178" s="61"/>
      <c r="F178" s="3"/>
    </row>
    <row r="179" spans="2:6" ht="12.75">
      <c r="B179" s="2"/>
      <c r="C179" s="2"/>
      <c r="D179" s="133"/>
      <c r="E179" s="61"/>
      <c r="F179" s="3"/>
    </row>
    <row r="180" spans="2:6" ht="12.75">
      <c r="B180" s="2"/>
      <c r="C180" s="2"/>
      <c r="D180" s="133"/>
      <c r="E180" s="61"/>
      <c r="F180" s="3"/>
    </row>
    <row r="181" spans="2:6" ht="12.75">
      <c r="B181" s="2"/>
      <c r="C181" s="2"/>
      <c r="D181" s="133"/>
      <c r="E181" s="61"/>
      <c r="F181" s="3"/>
    </row>
    <row r="182" spans="2:6" ht="12.75">
      <c r="B182" s="2"/>
      <c r="C182" s="2"/>
      <c r="D182" s="133"/>
      <c r="E182" s="61"/>
      <c r="F182" s="3"/>
    </row>
    <row r="183" spans="2:6" ht="12.75">
      <c r="B183" s="2"/>
      <c r="C183" s="2"/>
      <c r="D183" s="133"/>
      <c r="E183" s="61"/>
      <c r="F183" s="3"/>
    </row>
    <row r="184" spans="2:6" ht="12.75">
      <c r="B184" s="2"/>
      <c r="C184" s="2"/>
      <c r="D184" s="133"/>
      <c r="E184" s="61"/>
      <c r="F184" s="3"/>
    </row>
    <row r="185" spans="2:6" ht="12.75">
      <c r="B185" s="2"/>
      <c r="C185" s="2"/>
      <c r="D185" s="133"/>
      <c r="E185" s="61"/>
      <c r="F185" s="3"/>
    </row>
    <row r="186" spans="2:6" ht="12.75">
      <c r="B186" s="2"/>
      <c r="C186" s="2"/>
      <c r="D186" s="133"/>
      <c r="E186" s="61"/>
      <c r="F186" s="3"/>
    </row>
    <row r="187" spans="2:6" ht="12.75">
      <c r="B187" s="2"/>
      <c r="C187" s="2"/>
      <c r="D187" s="133"/>
      <c r="E187" s="61"/>
      <c r="F187" s="3"/>
    </row>
    <row r="188" spans="2:6" ht="12.75">
      <c r="B188" s="2"/>
      <c r="C188" s="2"/>
      <c r="D188" s="133"/>
      <c r="E188" s="61"/>
      <c r="F188" s="3"/>
    </row>
    <row r="189" spans="2:5" ht="12.75">
      <c r="B189" s="2"/>
      <c r="C189" s="2"/>
      <c r="D189" s="133"/>
      <c r="E189" s="61"/>
    </row>
    <row r="190" spans="2:5" ht="12.75">
      <c r="B190" s="2"/>
      <c r="C190" s="2"/>
      <c r="D190" s="133"/>
      <c r="E190" s="61"/>
    </row>
    <row r="191" spans="2:5" ht="12.75">
      <c r="B191" s="2"/>
      <c r="C191" s="2"/>
      <c r="D191" s="133"/>
      <c r="E191" s="61"/>
    </row>
    <row r="192" spans="2:5" ht="12.75">
      <c r="B192" s="2"/>
      <c r="C192" s="2"/>
      <c r="D192" s="133"/>
      <c r="E192" s="61"/>
    </row>
    <row r="193" spans="2:5" ht="12.75">
      <c r="B193" s="2"/>
      <c r="C193" s="2"/>
      <c r="D193" s="133"/>
      <c r="E193" s="61"/>
    </row>
    <row r="194" spans="2:5" ht="12.75">
      <c r="B194" s="2"/>
      <c r="C194" s="2"/>
      <c r="D194" s="133"/>
      <c r="E194" s="61"/>
    </row>
    <row r="195" spans="2:5" ht="12.75">
      <c r="B195" s="2"/>
      <c r="C195" s="2"/>
      <c r="D195" s="133"/>
      <c r="E195" s="61"/>
    </row>
    <row r="196" spans="2:5" ht="12.75">
      <c r="B196" s="2"/>
      <c r="C196" s="2"/>
      <c r="D196" s="133"/>
      <c r="E196" s="61"/>
    </row>
    <row r="197" spans="2:5" ht="12.75">
      <c r="B197" s="2"/>
      <c r="C197" s="2"/>
      <c r="D197" s="133"/>
      <c r="E197" s="61"/>
    </row>
    <row r="198" spans="2:5" ht="12.75">
      <c r="B198" s="2"/>
      <c r="C198" s="2"/>
      <c r="D198" s="133"/>
      <c r="E198" s="61"/>
    </row>
    <row r="199" spans="2:5" ht="12.75">
      <c r="B199" s="2"/>
      <c r="C199" s="2"/>
      <c r="D199" s="133"/>
      <c r="E199" s="61"/>
    </row>
    <row r="200" spans="2:5" ht="12.75">
      <c r="B200" s="2"/>
      <c r="C200" s="2"/>
      <c r="D200" s="133"/>
      <c r="E200" s="61"/>
    </row>
    <row r="201" spans="2:5" ht="12.75">
      <c r="B201" s="2"/>
      <c r="C201" s="2"/>
      <c r="D201" s="133"/>
      <c r="E201" s="61"/>
    </row>
    <row r="202" spans="2:5" ht="12.75">
      <c r="B202" s="2"/>
      <c r="C202" s="2"/>
      <c r="D202" s="133"/>
      <c r="E202" s="61"/>
    </row>
    <row r="203" spans="2:5" ht="12.75">
      <c r="B203" s="2"/>
      <c r="C203" s="2"/>
      <c r="D203" s="133"/>
      <c r="E203" s="61"/>
    </row>
    <row r="204" spans="2:5" ht="12.75">
      <c r="B204" s="2"/>
      <c r="C204" s="2"/>
      <c r="D204" s="133"/>
      <c r="E204" s="61"/>
    </row>
    <row r="205" spans="2:5" ht="12.75">
      <c r="B205" s="2"/>
      <c r="C205" s="2"/>
      <c r="D205" s="133"/>
      <c r="E205" s="61"/>
    </row>
    <row r="206" spans="2:5" ht="12.75">
      <c r="B206" s="2"/>
      <c r="C206" s="2"/>
      <c r="D206" s="133"/>
      <c r="E206" s="61"/>
    </row>
    <row r="207" spans="4:5" ht="12.75">
      <c r="D207" s="133"/>
      <c r="E207" s="61"/>
    </row>
    <row r="208" spans="4:5" ht="12.75">
      <c r="D208" s="133"/>
      <c r="E208" s="61"/>
    </row>
    <row r="209" spans="4:5" ht="12.75">
      <c r="D209" s="133"/>
      <c r="E209" s="61"/>
    </row>
    <row r="210" spans="4:5" ht="12.75">
      <c r="D210" s="133"/>
      <c r="E210" s="61"/>
    </row>
    <row r="211" spans="4:5" ht="12.75">
      <c r="D211" s="133"/>
      <c r="E211" s="61"/>
    </row>
    <row r="212" spans="4:5" ht="12.75">
      <c r="D212" s="133"/>
      <c r="E212" s="61"/>
    </row>
    <row r="213" spans="4:5" ht="12.75">
      <c r="D213" s="133"/>
      <c r="E213" s="61"/>
    </row>
    <row r="214" spans="4:5" ht="12.75">
      <c r="D214" s="133"/>
      <c r="E214" s="61"/>
    </row>
    <row r="215" spans="4:5" ht="12.75">
      <c r="D215" s="133"/>
      <c r="E215" s="61"/>
    </row>
    <row r="216" spans="4:5" ht="12.75">
      <c r="D216" s="133"/>
      <c r="E216" s="61"/>
    </row>
    <row r="217" spans="4:5" ht="12.75">
      <c r="D217" s="133"/>
      <c r="E217" s="61"/>
    </row>
    <row r="218" spans="4:5" ht="12.75">
      <c r="D218" s="133"/>
      <c r="E218" s="61"/>
    </row>
    <row r="219" spans="4:5" ht="12.75">
      <c r="D219" s="133"/>
      <c r="E219" s="61"/>
    </row>
    <row r="220" spans="4:5" ht="12.75">
      <c r="D220" s="133"/>
      <c r="E220" s="61"/>
    </row>
    <row r="221" spans="4:5" ht="12.75">
      <c r="D221" s="133"/>
      <c r="E221" s="61"/>
    </row>
    <row r="222" spans="4:5" ht="12.75">
      <c r="D222" s="133"/>
      <c r="E222" s="61"/>
    </row>
    <row r="223" spans="4:5" ht="12.75">
      <c r="D223" s="133"/>
      <c r="E223" s="61"/>
    </row>
    <row r="224" spans="4:5" ht="12.75">
      <c r="D224" s="133"/>
      <c r="E224" s="61"/>
    </row>
    <row r="225" spans="4:5" ht="12.75">
      <c r="D225" s="133"/>
      <c r="E225" s="61"/>
    </row>
    <row r="226" spans="4:5" ht="12.75">
      <c r="D226" s="133"/>
      <c r="E226" s="61"/>
    </row>
    <row r="227" spans="4:5" ht="12.75">
      <c r="D227" s="133"/>
      <c r="E227" s="61"/>
    </row>
    <row r="228" spans="4:5" ht="12.75">
      <c r="D228" s="133"/>
      <c r="E228" s="61"/>
    </row>
    <row r="229" spans="4:5" ht="12.75">
      <c r="D229" s="133"/>
      <c r="E229" s="61"/>
    </row>
    <row r="230" spans="4:5" ht="12.75">
      <c r="D230" s="133"/>
      <c r="E230" s="61"/>
    </row>
    <row r="231" spans="4:5" ht="12.75">
      <c r="D231" s="133"/>
      <c r="E231" s="61"/>
    </row>
    <row r="232" spans="4:5" ht="12.75">
      <c r="D232" s="133"/>
      <c r="E232" s="61"/>
    </row>
    <row r="233" spans="4:5" ht="12.75">
      <c r="D233" s="133"/>
      <c r="E233" s="61"/>
    </row>
    <row r="234" spans="4:5" ht="12.75">
      <c r="D234" s="133"/>
      <c r="E234" s="61"/>
    </row>
    <row r="235" spans="4:5" ht="12.75">
      <c r="D235" s="133"/>
      <c r="E235" s="61"/>
    </row>
    <row r="236" spans="4:5" ht="12.75">
      <c r="D236" s="133"/>
      <c r="E236" s="61"/>
    </row>
    <row r="237" spans="4:5" ht="12.75">
      <c r="D237" s="133"/>
      <c r="E237" s="61"/>
    </row>
    <row r="238" spans="4:5" ht="12.75">
      <c r="D238" s="133"/>
      <c r="E238" s="61"/>
    </row>
    <row r="239" spans="4:5" ht="12.75">
      <c r="D239" s="133"/>
      <c r="E239" s="61"/>
    </row>
    <row r="240" spans="4:5" ht="12.75">
      <c r="D240" s="133"/>
      <c r="E240" s="61"/>
    </row>
    <row r="241" spans="4:5" ht="12.75">
      <c r="D241" s="133"/>
      <c r="E241" s="61"/>
    </row>
    <row r="242" spans="4:5" ht="12.75">
      <c r="D242" s="133"/>
      <c r="E242" s="61"/>
    </row>
    <row r="243" spans="4:5" ht="12.75">
      <c r="D243" s="133"/>
      <c r="E243" s="61"/>
    </row>
    <row r="244" spans="4:5" ht="12.75">
      <c r="D244" s="133"/>
      <c r="E244" s="61"/>
    </row>
    <row r="245" spans="4:5" ht="12.75">
      <c r="D245" s="133"/>
      <c r="E245" s="61"/>
    </row>
    <row r="246" spans="4:5" ht="12.75">
      <c r="D246" s="133"/>
      <c r="E246" s="61"/>
    </row>
    <row r="247" spans="4:5" ht="12.75">
      <c r="D247" s="133"/>
      <c r="E247" s="61"/>
    </row>
    <row r="248" spans="4:5" ht="12.75">
      <c r="D248" s="133"/>
      <c r="E248" s="61"/>
    </row>
    <row r="249" spans="4:5" ht="12.75">
      <c r="D249" s="133"/>
      <c r="E249" s="61"/>
    </row>
    <row r="250" spans="4:5" ht="12.75">
      <c r="D250" s="133"/>
      <c r="E250" s="61"/>
    </row>
    <row r="251" spans="4:5" ht="12.75">
      <c r="D251" s="133"/>
      <c r="E251" s="61"/>
    </row>
    <row r="252" spans="4:5" ht="12.75">
      <c r="D252" s="133"/>
      <c r="E252" s="61"/>
    </row>
    <row r="253" spans="4:5" ht="12.75">
      <c r="D253" s="133"/>
      <c r="E253" s="61"/>
    </row>
    <row r="254" spans="4:5" ht="12.75">
      <c r="D254" s="133"/>
      <c r="E254" s="61"/>
    </row>
    <row r="255" spans="4:5" ht="12.75">
      <c r="D255" s="133"/>
      <c r="E255" s="61"/>
    </row>
    <row r="256" spans="4:5" ht="12.75">
      <c r="D256" s="133"/>
      <c r="E256" s="61"/>
    </row>
    <row r="257" spans="4:5" ht="12.75">
      <c r="D257" s="133"/>
      <c r="E257" s="61"/>
    </row>
    <row r="258" spans="4:5" ht="12.75">
      <c r="D258" s="133"/>
      <c r="E258" s="61"/>
    </row>
    <row r="259" spans="4:5" ht="12.75">
      <c r="D259" s="133"/>
      <c r="E259" s="61"/>
    </row>
    <row r="260" spans="4:5" ht="12.75">
      <c r="D260" s="133"/>
      <c r="E260" s="61"/>
    </row>
    <row r="261" spans="4:5" ht="12.75">
      <c r="D261" s="133"/>
      <c r="E261" s="61"/>
    </row>
    <row r="262" spans="4:5" ht="12.75">
      <c r="D262" s="133"/>
      <c r="E262" s="61"/>
    </row>
    <row r="263" spans="4:5" ht="12.75">
      <c r="D263" s="133"/>
      <c r="E263" s="61"/>
    </row>
    <row r="264" spans="4:5" ht="12.75">
      <c r="D264" s="133"/>
      <c r="E264" s="61"/>
    </row>
    <row r="265" spans="4:5" ht="12.75">
      <c r="D265" s="133"/>
      <c r="E265" s="61"/>
    </row>
    <row r="266" spans="4:5" ht="12.75">
      <c r="D266" s="133"/>
      <c r="E266" s="61"/>
    </row>
    <row r="267" spans="4:5" ht="12.75">
      <c r="D267" s="133"/>
      <c r="E267" s="61"/>
    </row>
    <row r="268" spans="4:5" ht="12.75">
      <c r="D268" s="133"/>
      <c r="E268" s="61"/>
    </row>
    <row r="269" spans="4:5" ht="12.75">
      <c r="D269" s="133"/>
      <c r="E269" s="61"/>
    </row>
    <row r="270" spans="4:5" ht="12.75">
      <c r="D270" s="133"/>
      <c r="E270" s="61"/>
    </row>
    <row r="271" spans="4:5" ht="12.75">
      <c r="D271" s="133"/>
      <c r="E271" s="61"/>
    </row>
    <row r="272" spans="4:5" ht="12.75">
      <c r="D272" s="133"/>
      <c r="E272" s="61"/>
    </row>
    <row r="273" spans="4:5" ht="12.75">
      <c r="D273" s="133"/>
      <c r="E273" s="61"/>
    </row>
    <row r="274" spans="4:5" ht="12.75">
      <c r="D274" s="133"/>
      <c r="E274" s="61"/>
    </row>
    <row r="275" spans="4:5" ht="12.75">
      <c r="D275" s="133"/>
      <c r="E275" s="61"/>
    </row>
    <row r="276" spans="4:5" ht="12.75">
      <c r="D276" s="133"/>
      <c r="E276" s="61"/>
    </row>
    <row r="277" spans="4:5" ht="12.75">
      <c r="D277" s="133"/>
      <c r="E277" s="61"/>
    </row>
    <row r="278" spans="4:5" ht="12.75">
      <c r="D278" s="133"/>
      <c r="E278" s="61"/>
    </row>
    <row r="279" spans="4:5" ht="12.75">
      <c r="D279" s="133"/>
      <c r="E279" s="61"/>
    </row>
    <row r="280" spans="4:5" ht="12.75">
      <c r="D280" s="133"/>
      <c r="E280" s="61"/>
    </row>
    <row r="281" spans="4:5" ht="12.75">
      <c r="D281" s="133"/>
      <c r="E281" s="61"/>
    </row>
    <row r="282" spans="4:5" ht="12.75">
      <c r="D282" s="133"/>
      <c r="E282" s="61"/>
    </row>
    <row r="283" spans="4:5" ht="12.75">
      <c r="D283" s="133"/>
      <c r="E283" s="61"/>
    </row>
    <row r="284" spans="4:5" ht="12.75">
      <c r="D284" s="133"/>
      <c r="E284" s="61"/>
    </row>
    <row r="285" spans="4:5" ht="12.75">
      <c r="D285" s="133"/>
      <c r="E285" s="61"/>
    </row>
    <row r="286" spans="4:5" ht="12.75">
      <c r="D286" s="133"/>
      <c r="E286" s="61"/>
    </row>
    <row r="287" spans="4:5" ht="12.75">
      <c r="D287" s="133"/>
      <c r="E287" s="61"/>
    </row>
    <row r="288" spans="4:5" ht="12.75">
      <c r="D288" s="133"/>
      <c r="E288" s="61"/>
    </row>
    <row r="289" spans="4:5" ht="12.75">
      <c r="D289" s="133"/>
      <c r="E289" s="61"/>
    </row>
    <row r="290" spans="4:5" ht="12.75">
      <c r="D290" s="133"/>
      <c r="E290" s="61"/>
    </row>
    <row r="291" spans="4:5" ht="12.75">
      <c r="D291" s="133"/>
      <c r="E291" s="61"/>
    </row>
    <row r="292" spans="4:5" ht="12.75">
      <c r="D292" s="133"/>
      <c r="E292" s="61"/>
    </row>
    <row r="293" spans="4:5" ht="12.75">
      <c r="D293" s="133"/>
      <c r="E293" s="61"/>
    </row>
    <row r="294" spans="4:5" ht="12.75">
      <c r="D294" s="133"/>
      <c r="E294" s="61"/>
    </row>
    <row r="295" spans="4:5" ht="12.75">
      <c r="D295" s="133"/>
      <c r="E295" s="61"/>
    </row>
    <row r="296" spans="4:5" ht="12.75">
      <c r="D296" s="133"/>
      <c r="E296" s="61"/>
    </row>
    <row r="297" spans="4:5" ht="12.75">
      <c r="D297" s="133"/>
      <c r="E297" s="61"/>
    </row>
    <row r="298" spans="4:5" ht="12.75">
      <c r="D298" s="133"/>
      <c r="E298" s="61"/>
    </row>
    <row r="299" spans="4:5" ht="12.75">
      <c r="D299" s="133"/>
      <c r="E299" s="61"/>
    </row>
    <row r="300" spans="4:5" ht="12.75">
      <c r="D300" s="133"/>
      <c r="E300" s="61"/>
    </row>
    <row r="301" spans="4:5" ht="12.75">
      <c r="D301" s="133"/>
      <c r="E301" s="61"/>
    </row>
    <row r="302" spans="4:5" ht="12.75">
      <c r="D302" s="133"/>
      <c r="E302" s="61"/>
    </row>
    <row r="303" spans="4:5" ht="12.75">
      <c r="D303" s="133"/>
      <c r="E303" s="61"/>
    </row>
    <row r="304" spans="4:5" ht="12.75">
      <c r="D304" s="133"/>
      <c r="E304" s="61"/>
    </row>
    <row r="305" spans="4:5" ht="12.75">
      <c r="D305" s="133"/>
      <c r="E305" s="61"/>
    </row>
    <row r="306" spans="4:5" ht="12.75">
      <c r="D306" s="133"/>
      <c r="E306" s="61"/>
    </row>
    <row r="307" spans="4:5" ht="12.75">
      <c r="D307" s="133"/>
      <c r="E307" s="61"/>
    </row>
    <row r="308" spans="4:5" ht="12.75">
      <c r="D308" s="133"/>
      <c r="E308" s="61"/>
    </row>
    <row r="309" spans="4:5" ht="12.75">
      <c r="D309" s="133"/>
      <c r="E309" s="61"/>
    </row>
    <row r="310" spans="4:5" ht="12.75">
      <c r="D310" s="133"/>
      <c r="E310" s="61"/>
    </row>
    <row r="311" spans="4:5" ht="12.75">
      <c r="D311" s="133"/>
      <c r="E311" s="61"/>
    </row>
    <row r="312" spans="4:5" ht="12.75">
      <c r="D312" s="133"/>
      <c r="E312" s="61"/>
    </row>
    <row r="313" spans="4:5" ht="12.75">
      <c r="D313" s="133"/>
      <c r="E313" s="61"/>
    </row>
    <row r="314" spans="4:5" ht="12.75">
      <c r="D314" s="133"/>
      <c r="E314" s="61"/>
    </row>
    <row r="315" spans="4:5" ht="12.75">
      <c r="D315" s="133"/>
      <c r="E315" s="61"/>
    </row>
    <row r="316" spans="4:5" ht="12.75">
      <c r="D316" s="133"/>
      <c r="E316" s="61"/>
    </row>
    <row r="317" spans="4:5" ht="12.75">
      <c r="D317" s="133"/>
      <c r="E317" s="61"/>
    </row>
    <row r="318" spans="4:5" ht="12.75">
      <c r="D318" s="133"/>
      <c r="E318" s="61"/>
    </row>
    <row r="319" spans="4:5" ht="12.75">
      <c r="D319" s="133"/>
      <c r="E319" s="61"/>
    </row>
    <row r="320" spans="4:5" ht="12.75">
      <c r="D320" s="133"/>
      <c r="E320" s="61"/>
    </row>
    <row r="321" spans="4:5" ht="12.75">
      <c r="D321" s="133"/>
      <c r="E321" s="61"/>
    </row>
    <row r="322" spans="4:5" ht="12.75">
      <c r="D322" s="133"/>
      <c r="E322" s="61"/>
    </row>
    <row r="323" spans="4:5" ht="12.75">
      <c r="D323" s="133"/>
      <c r="E323" s="61"/>
    </row>
    <row r="324" spans="4:5" ht="12.75">
      <c r="D324" s="133"/>
      <c r="E324" s="61"/>
    </row>
    <row r="325" spans="4:5" ht="12.75">
      <c r="D325" s="133"/>
      <c r="E325" s="61"/>
    </row>
    <row r="326" spans="4:5" ht="12.75">
      <c r="D326" s="133"/>
      <c r="E326" s="61"/>
    </row>
    <row r="327" spans="4:5" ht="12.75">
      <c r="D327" s="133"/>
      <c r="E327" s="61"/>
    </row>
    <row r="328" spans="4:5" ht="12.75">
      <c r="D328" s="133"/>
      <c r="E328" s="61"/>
    </row>
    <row r="329" spans="4:5" ht="12.75">
      <c r="D329" s="133"/>
      <c r="E329" s="61"/>
    </row>
    <row r="330" spans="4:5" ht="12.75">
      <c r="D330" s="133"/>
      <c r="E330" s="61"/>
    </row>
    <row r="331" spans="4:5" ht="12.75">
      <c r="D331" s="133"/>
      <c r="E331" s="61"/>
    </row>
    <row r="332" spans="4:5" ht="12.75">
      <c r="D332" s="133"/>
      <c r="E332" s="61"/>
    </row>
    <row r="333" spans="4:5" ht="12.75">
      <c r="D333" s="133"/>
      <c r="E333" s="61"/>
    </row>
    <row r="334" spans="4:5" ht="12.75">
      <c r="D334" s="133"/>
      <c r="E334" s="61"/>
    </row>
    <row r="335" spans="4:5" ht="12.75">
      <c r="D335" s="133"/>
      <c r="E335" s="61"/>
    </row>
    <row r="336" spans="4:5" ht="12.75">
      <c r="D336" s="133"/>
      <c r="E336" s="61"/>
    </row>
    <row r="337" spans="4:5" ht="12.75">
      <c r="D337" s="133"/>
      <c r="E337" s="61"/>
    </row>
    <row r="338" spans="4:5" ht="12.75">
      <c r="D338" s="133"/>
      <c r="E338" s="61"/>
    </row>
    <row r="339" spans="4:5" ht="12.75">
      <c r="D339" s="133"/>
      <c r="E339" s="61"/>
    </row>
    <row r="340" spans="4:5" ht="12.75">
      <c r="D340" s="133"/>
      <c r="E340" s="61"/>
    </row>
    <row r="341" spans="4:5" ht="12.75">
      <c r="D341" s="133"/>
      <c r="E341" s="61"/>
    </row>
    <row r="342" spans="4:5" ht="12.75">
      <c r="D342" s="133"/>
      <c r="E342" s="61"/>
    </row>
    <row r="343" spans="4:5" ht="12.75">
      <c r="D343" s="133"/>
      <c r="E343" s="61"/>
    </row>
    <row r="344" spans="4:5" ht="12.75">
      <c r="D344" s="133"/>
      <c r="E344" s="61"/>
    </row>
    <row r="345" spans="4:5" ht="12.75">
      <c r="D345" s="133"/>
      <c r="E345" s="61"/>
    </row>
    <row r="346" spans="4:5" ht="12.75">
      <c r="D346" s="133"/>
      <c r="E346" s="61"/>
    </row>
    <row r="347" spans="4:5" ht="12.75">
      <c r="D347" s="133"/>
      <c r="E347" s="61"/>
    </row>
    <row r="348" spans="4:5" ht="12.75">
      <c r="D348" s="133"/>
      <c r="E348" s="61"/>
    </row>
    <row r="349" spans="4:5" ht="12.75">
      <c r="D349" s="133"/>
      <c r="E349" s="61"/>
    </row>
    <row r="350" spans="4:5" ht="12.75">
      <c r="D350" s="133"/>
      <c r="E350" s="61"/>
    </row>
    <row r="351" spans="4:5" ht="12.75">
      <c r="D351" s="133"/>
      <c r="E351" s="61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5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172"/>
  <sheetViews>
    <sheetView zoomScale="60" zoomScaleNormal="60" zoomScalePageLayoutView="0" workbookViewId="0" topLeftCell="A1">
      <selection activeCell="H27" sqref="H27"/>
    </sheetView>
  </sheetViews>
  <sheetFormatPr defaultColWidth="9.140625" defaultRowHeight="12.75"/>
  <cols>
    <col min="1" max="1" width="4.140625" style="0" customWidth="1"/>
    <col min="2" max="2" width="64.140625" style="0" customWidth="1"/>
    <col min="3" max="3" width="23.00390625" style="0" customWidth="1"/>
    <col min="4" max="4" width="27.00390625" style="0" bestFit="1" customWidth="1"/>
    <col min="5" max="6" width="23.421875" style="0" customWidth="1"/>
    <col min="7" max="7" width="2.7109375" style="3" customWidth="1"/>
    <col min="8" max="8" width="25.140625" style="0" customWidth="1"/>
    <col min="9" max="9" width="2.7109375" style="3" customWidth="1"/>
    <col min="10" max="10" width="23.421875" style="0" customWidth="1"/>
    <col min="11" max="11" width="1.421875" style="0" hidden="1" customWidth="1"/>
    <col min="12" max="12" width="10.140625" style="0" bestFit="1" customWidth="1"/>
  </cols>
  <sheetData>
    <row r="1" spans="1:11" ht="18.75" customHeight="1">
      <c r="A1" s="3"/>
      <c r="B1" s="3"/>
      <c r="C1" s="3"/>
      <c r="D1" s="3"/>
      <c r="E1" s="3"/>
      <c r="F1" s="3"/>
      <c r="H1" s="3"/>
      <c r="J1" s="3"/>
      <c r="K1" s="3"/>
    </row>
    <row r="2" spans="1:12" ht="22.5" customHeight="1">
      <c r="A2" s="7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</row>
    <row r="3" spans="1:12" ht="21" customHeight="1">
      <c r="A3" s="29" t="s">
        <v>156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</row>
    <row r="4" spans="1:21" ht="21" customHeight="1">
      <c r="A4" s="29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  <c r="N4" s="3"/>
      <c r="O4" s="3"/>
      <c r="P4" s="3"/>
      <c r="Q4" s="3"/>
      <c r="R4" s="3"/>
      <c r="S4" s="3"/>
      <c r="T4" s="3"/>
      <c r="U4" s="3"/>
    </row>
    <row r="5" spans="1:12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4"/>
    </row>
    <row r="6" spans="1:12" ht="37.5" customHeight="1">
      <c r="A6" s="124"/>
      <c r="B6" s="20"/>
      <c r="C6" s="279" t="s">
        <v>69</v>
      </c>
      <c r="D6" s="280"/>
      <c r="E6" s="280"/>
      <c r="F6" s="280"/>
      <c r="G6" s="280"/>
      <c r="H6" s="280"/>
      <c r="I6" s="219"/>
      <c r="J6" s="71"/>
      <c r="K6" s="6"/>
      <c r="L6" s="4"/>
    </row>
    <row r="7" spans="1:12" ht="37.5" customHeight="1">
      <c r="A7" s="54"/>
      <c r="B7" s="21"/>
      <c r="C7" s="15"/>
      <c r="D7" s="123" t="s">
        <v>68</v>
      </c>
      <c r="E7" s="116"/>
      <c r="F7" s="115"/>
      <c r="G7" s="217"/>
      <c r="H7" s="115"/>
      <c r="I7" s="217"/>
      <c r="J7" s="73"/>
      <c r="K7" s="6"/>
      <c r="L7" s="4"/>
    </row>
    <row r="8" spans="1:12" ht="37.5" customHeight="1">
      <c r="A8" s="54"/>
      <c r="B8" s="21"/>
      <c r="C8" s="60"/>
      <c r="D8" s="123" t="s">
        <v>104</v>
      </c>
      <c r="E8" s="115"/>
      <c r="F8" s="115" t="s">
        <v>98</v>
      </c>
      <c r="G8" s="217"/>
      <c r="H8" s="115" t="s">
        <v>97</v>
      </c>
      <c r="I8" s="217"/>
      <c r="J8" s="73" t="s">
        <v>115</v>
      </c>
      <c r="K8" s="6"/>
      <c r="L8" s="4"/>
    </row>
    <row r="9" spans="1:12" ht="30.75" customHeight="1">
      <c r="A9" s="54"/>
      <c r="B9" s="21"/>
      <c r="C9" s="73" t="s">
        <v>17</v>
      </c>
      <c r="D9" s="123" t="s">
        <v>105</v>
      </c>
      <c r="E9" s="72" t="s">
        <v>15</v>
      </c>
      <c r="F9" s="277" t="s">
        <v>99</v>
      </c>
      <c r="G9" s="217"/>
      <c r="H9" s="277" t="s">
        <v>87</v>
      </c>
      <c r="I9" s="217"/>
      <c r="J9" s="73" t="s">
        <v>116</v>
      </c>
      <c r="K9" s="6"/>
      <c r="L9" s="4"/>
    </row>
    <row r="10" spans="1:12" ht="30.75" customHeight="1">
      <c r="A10" s="54"/>
      <c r="B10" s="21"/>
      <c r="C10" s="126" t="s">
        <v>68</v>
      </c>
      <c r="D10" s="123" t="s">
        <v>106</v>
      </c>
      <c r="E10" s="108" t="s">
        <v>16</v>
      </c>
      <c r="F10" s="277"/>
      <c r="G10" s="217"/>
      <c r="H10" s="278"/>
      <c r="I10" s="222"/>
      <c r="J10" s="109" t="s">
        <v>70</v>
      </c>
      <c r="K10" s="6"/>
      <c r="L10" s="4"/>
    </row>
    <row r="11" spans="1:12" ht="21" customHeight="1">
      <c r="A11" s="54"/>
      <c r="B11" s="21"/>
      <c r="C11" s="125" t="s">
        <v>4</v>
      </c>
      <c r="D11" s="125" t="s">
        <v>4</v>
      </c>
      <c r="E11" s="74" t="s">
        <v>4</v>
      </c>
      <c r="F11" s="209" t="s">
        <v>4</v>
      </c>
      <c r="G11" s="125"/>
      <c r="H11" s="209" t="s">
        <v>4</v>
      </c>
      <c r="I11" s="125"/>
      <c r="J11" s="74" t="s">
        <v>4</v>
      </c>
      <c r="K11" s="6"/>
      <c r="L11" s="4"/>
    </row>
    <row r="12" spans="1:12" ht="21" customHeight="1">
      <c r="A12" s="140" t="s">
        <v>157</v>
      </c>
      <c r="B12" s="21"/>
      <c r="C12" s="155"/>
      <c r="D12" s="156"/>
      <c r="E12" s="155"/>
      <c r="F12" s="210"/>
      <c r="G12" s="157"/>
      <c r="H12" s="156"/>
      <c r="I12" s="157"/>
      <c r="J12" s="155"/>
      <c r="K12" s="6"/>
      <c r="L12" s="4"/>
    </row>
    <row r="13" spans="1:12" ht="21" customHeight="1">
      <c r="A13" s="129" t="s">
        <v>141</v>
      </c>
      <c r="B13" s="130"/>
      <c r="C13" s="185">
        <f>+J13+D13</f>
        <v>210360</v>
      </c>
      <c r="D13" s="186">
        <f>SUM(E13:H13)</f>
        <v>199600</v>
      </c>
      <c r="E13" s="164">
        <v>182000</v>
      </c>
      <c r="F13" s="168">
        <v>-88</v>
      </c>
      <c r="G13" s="184"/>
      <c r="H13" s="198">
        <f>+H40</f>
        <v>17688</v>
      </c>
      <c r="I13" s="184"/>
      <c r="J13" s="164">
        <f>+J40</f>
        <v>10760</v>
      </c>
      <c r="K13" s="6"/>
      <c r="L13" s="4"/>
    </row>
    <row r="14" spans="1:12" ht="21" customHeight="1">
      <c r="A14" s="129"/>
      <c r="B14" s="130"/>
      <c r="C14" s="153"/>
      <c r="D14" s="152"/>
      <c r="E14" s="153"/>
      <c r="F14" s="211"/>
      <c r="G14" s="151"/>
      <c r="H14" s="152"/>
      <c r="I14" s="151"/>
      <c r="J14" s="153"/>
      <c r="K14" s="6"/>
      <c r="L14" s="4"/>
    </row>
    <row r="15" spans="1:12" ht="21" customHeight="1">
      <c r="A15" s="127" t="s">
        <v>132</v>
      </c>
      <c r="B15" s="130"/>
      <c r="C15" s="153"/>
      <c r="D15" s="152"/>
      <c r="E15" s="153"/>
      <c r="F15" s="211"/>
      <c r="G15" s="151"/>
      <c r="H15" s="152"/>
      <c r="I15" s="151"/>
      <c r="J15" s="153"/>
      <c r="K15" s="6"/>
      <c r="L15" s="4"/>
    </row>
    <row r="16" spans="1:12" ht="21" customHeight="1">
      <c r="A16" s="127"/>
      <c r="B16" s="130" t="s">
        <v>133</v>
      </c>
      <c r="C16" s="250">
        <f>+D16+J16</f>
        <v>3695</v>
      </c>
      <c r="D16" s="197">
        <f>SUM(E16:H16)</f>
        <v>0</v>
      </c>
      <c r="E16" s="187">
        <v>0</v>
      </c>
      <c r="F16" s="212">
        <v>0</v>
      </c>
      <c r="G16" s="199"/>
      <c r="H16" s="197">
        <v>0</v>
      </c>
      <c r="I16" s="199"/>
      <c r="J16" s="173">
        <f>+'CONS. CASH FLOW'!D48</f>
        <v>3695</v>
      </c>
      <c r="K16" s="6"/>
      <c r="L16" s="4"/>
    </row>
    <row r="17" spans="1:12" ht="21" customHeight="1">
      <c r="A17" s="127"/>
      <c r="B17" s="130"/>
      <c r="C17" s="153"/>
      <c r="D17" s="152"/>
      <c r="E17" s="153"/>
      <c r="F17" s="211"/>
      <c r="G17" s="151"/>
      <c r="H17" s="152"/>
      <c r="I17" s="151"/>
      <c r="J17" s="153"/>
      <c r="K17" s="6"/>
      <c r="L17" s="4"/>
    </row>
    <row r="18" spans="1:12" ht="21" customHeight="1">
      <c r="A18" s="127" t="s">
        <v>146</v>
      </c>
      <c r="B18" s="130"/>
      <c r="C18" s="250">
        <f>+D18+J18</f>
        <v>-3831</v>
      </c>
      <c r="D18" s="249">
        <f>SUM(E18:H18)</f>
        <v>-3680</v>
      </c>
      <c r="E18" s="187">
        <v>0</v>
      </c>
      <c r="F18" s="212">
        <v>0</v>
      </c>
      <c r="G18" s="151"/>
      <c r="H18" s="249">
        <v>-3680</v>
      </c>
      <c r="I18" s="151"/>
      <c r="J18" s="173">
        <v>-151</v>
      </c>
      <c r="K18" s="6"/>
      <c r="L18" s="4"/>
    </row>
    <row r="19" spans="1:12" ht="21" customHeight="1">
      <c r="A19" s="127"/>
      <c r="B19" s="130"/>
      <c r="C19" s="153"/>
      <c r="D19" s="152"/>
      <c r="E19" s="153"/>
      <c r="F19" s="211"/>
      <c r="G19" s="151"/>
      <c r="H19" s="152"/>
      <c r="I19" s="151"/>
      <c r="J19" s="153"/>
      <c r="K19" s="6"/>
      <c r="L19" s="4"/>
    </row>
    <row r="20" spans="1:12" ht="21" customHeight="1">
      <c r="A20" s="127" t="s">
        <v>107</v>
      </c>
      <c r="B20" s="130"/>
      <c r="C20" s="153"/>
      <c r="D20" s="152"/>
      <c r="E20" s="153"/>
      <c r="F20" s="211"/>
      <c r="G20" s="151"/>
      <c r="H20" s="152"/>
      <c r="I20" s="151"/>
      <c r="J20" s="153"/>
      <c r="K20" s="6"/>
      <c r="L20" s="4"/>
    </row>
    <row r="21" spans="1:12" ht="21" customHeight="1">
      <c r="A21" s="127"/>
      <c r="B21" s="130" t="s">
        <v>108</v>
      </c>
      <c r="C21" s="250">
        <f>+D21+J21</f>
        <v>32390</v>
      </c>
      <c r="D21" s="249">
        <f>SUM(E21:H21)</f>
        <v>31174</v>
      </c>
      <c r="E21" s="248">
        <v>0</v>
      </c>
      <c r="F21" s="203">
        <f>+'CONS. COMPREHENSIVE INCOME'!F47</f>
        <v>257</v>
      </c>
      <c r="G21" s="252"/>
      <c r="H21" s="249">
        <f>+'CONS. COMPREHENSIVE INCOME'!F53</f>
        <v>30917</v>
      </c>
      <c r="I21" s="252"/>
      <c r="J21" s="173">
        <f>+'CONS. COMPREHENSIVE INCOME'!F54</f>
        <v>1216</v>
      </c>
      <c r="K21" s="6"/>
      <c r="L21" s="4"/>
    </row>
    <row r="22" spans="1:12" ht="21" customHeight="1">
      <c r="A22" s="127"/>
      <c r="B22" s="130"/>
      <c r="C22" s="262"/>
      <c r="D22" s="263"/>
      <c r="E22" s="264"/>
      <c r="F22" s="265"/>
      <c r="G22" s="266"/>
      <c r="H22" s="263"/>
      <c r="I22" s="266"/>
      <c r="J22" s="181"/>
      <c r="K22" s="6"/>
      <c r="L22" s="4"/>
    </row>
    <row r="23" spans="1:12" ht="21" customHeight="1">
      <c r="A23" s="129" t="s">
        <v>167</v>
      </c>
      <c r="B23" s="130"/>
      <c r="C23" s="250">
        <f>SUM(C13:C21)</f>
        <v>242614</v>
      </c>
      <c r="D23" s="250">
        <f>SUM(D13:D21)</f>
        <v>227094</v>
      </c>
      <c r="E23" s="250">
        <f>SUM(E13:E21)</f>
        <v>182000</v>
      </c>
      <c r="F23" s="268">
        <f>SUM(F13:F21)</f>
        <v>169</v>
      </c>
      <c r="G23" s="267"/>
      <c r="H23" s="268">
        <f>SUM(H13:H21)</f>
        <v>44925</v>
      </c>
      <c r="I23" s="252"/>
      <c r="J23" s="250">
        <f>SUM(J13:J21)</f>
        <v>15520</v>
      </c>
      <c r="K23" s="6"/>
      <c r="L23" s="4"/>
    </row>
    <row r="24" spans="1:12" ht="21" customHeight="1">
      <c r="A24" s="129"/>
      <c r="B24" s="130"/>
      <c r="C24" s="250"/>
      <c r="D24" s="269"/>
      <c r="E24" s="250"/>
      <c r="F24" s="270"/>
      <c r="G24" s="267"/>
      <c r="H24" s="269"/>
      <c r="I24" s="252"/>
      <c r="J24" s="250"/>
      <c r="K24" s="6"/>
      <c r="L24" s="4"/>
    </row>
    <row r="25" spans="1:12" ht="21" customHeight="1">
      <c r="A25" s="127" t="s">
        <v>168</v>
      </c>
      <c r="B25" s="130"/>
      <c r="C25" s="250">
        <f>+D25+J25</f>
        <v>-25545</v>
      </c>
      <c r="D25" s="249">
        <f>SUM(E25:H25)</f>
        <v>-25545</v>
      </c>
      <c r="E25" s="248">
        <v>0</v>
      </c>
      <c r="F25" s="203">
        <v>0</v>
      </c>
      <c r="G25" s="252"/>
      <c r="H25" s="249">
        <f>+'CONS. COMPREHENSIVE INCOME'!G28</f>
        <v>-25545</v>
      </c>
      <c r="I25" s="252"/>
      <c r="J25" s="173">
        <v>0</v>
      </c>
      <c r="K25" s="6"/>
      <c r="L25" s="4"/>
    </row>
    <row r="26" spans="1:12" ht="21" customHeight="1">
      <c r="A26" s="273"/>
      <c r="B26" s="150"/>
      <c r="C26" s="153"/>
      <c r="D26" s="152"/>
      <c r="E26" s="153"/>
      <c r="F26" s="211"/>
      <c r="G26" s="151"/>
      <c r="H26" s="152"/>
      <c r="I26" s="151"/>
      <c r="J26" s="153"/>
      <c r="K26" s="6"/>
      <c r="L26" s="4"/>
    </row>
    <row r="27" spans="1:12" ht="21" customHeight="1">
      <c r="A27" s="129" t="s">
        <v>175</v>
      </c>
      <c r="B27" s="21"/>
      <c r="C27" s="188">
        <f>SUM(C23:C26)</f>
        <v>217069</v>
      </c>
      <c r="D27" s="189">
        <f>SUM(D23:D26)</f>
        <v>201549</v>
      </c>
      <c r="E27" s="189">
        <f>SUM(E23:E26)</f>
        <v>182000</v>
      </c>
      <c r="F27" s="220">
        <f>SUM(F23:F26)</f>
        <v>169</v>
      </c>
      <c r="G27" s="189"/>
      <c r="H27" s="220">
        <f>SUM(H23:H26)</f>
        <v>19380</v>
      </c>
      <c r="I27" s="189"/>
      <c r="J27" s="188">
        <f>SUM(J23:J26)</f>
        <v>15520</v>
      </c>
      <c r="K27" s="6"/>
      <c r="L27" s="4"/>
    </row>
    <row r="28" spans="1:12" s="86" customFormat="1" ht="21" customHeight="1">
      <c r="A28" s="190"/>
      <c r="B28" s="142"/>
      <c r="C28" s="191"/>
      <c r="D28" s="192"/>
      <c r="E28" s="193"/>
      <c r="F28" s="213"/>
      <c r="G28" s="191"/>
      <c r="H28" s="221"/>
      <c r="I28" s="194"/>
      <c r="J28" s="195"/>
      <c r="K28" s="143"/>
      <c r="L28" s="196"/>
    </row>
    <row r="29" spans="1:12" ht="21" customHeight="1">
      <c r="A29" s="140" t="s">
        <v>159</v>
      </c>
      <c r="B29" s="21"/>
      <c r="C29" s="142"/>
      <c r="D29" s="143"/>
      <c r="E29" s="154"/>
      <c r="F29" s="190"/>
      <c r="G29" s="142"/>
      <c r="H29" s="143"/>
      <c r="I29" s="142"/>
      <c r="J29" s="154"/>
      <c r="K29" s="6"/>
      <c r="L29" s="4"/>
    </row>
    <row r="30" spans="1:12" ht="21" customHeight="1">
      <c r="A30" s="140" t="s">
        <v>166</v>
      </c>
      <c r="B30" s="21"/>
      <c r="C30" s="142"/>
      <c r="D30" s="143"/>
      <c r="E30" s="154"/>
      <c r="F30" s="190"/>
      <c r="G30" s="142"/>
      <c r="H30" s="143"/>
      <c r="I30" s="142"/>
      <c r="J30" s="154"/>
      <c r="K30" s="6"/>
      <c r="L30" s="4"/>
    </row>
    <row r="31" spans="1:20" ht="21" customHeight="1">
      <c r="A31" s="129" t="s">
        <v>131</v>
      </c>
      <c r="B31" s="130"/>
      <c r="C31" s="144">
        <f>+D31+J31</f>
        <v>185918</v>
      </c>
      <c r="D31" s="131">
        <f>SUM(E31:H31)</f>
        <v>176136</v>
      </c>
      <c r="E31" s="104">
        <v>182000</v>
      </c>
      <c r="F31" s="111">
        <v>0</v>
      </c>
      <c r="G31" s="208"/>
      <c r="H31" s="111">
        <v>-5864</v>
      </c>
      <c r="I31" s="208"/>
      <c r="J31" s="104">
        <v>9782</v>
      </c>
      <c r="K31" s="75"/>
      <c r="L31" s="5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129"/>
      <c r="B32" s="130"/>
      <c r="C32" s="130"/>
      <c r="D32" s="130"/>
      <c r="E32" s="145"/>
      <c r="F32" s="214"/>
      <c r="G32" s="145"/>
      <c r="H32" s="214"/>
      <c r="I32" s="145"/>
      <c r="J32" s="88"/>
      <c r="K32" s="75"/>
      <c r="L32" s="5"/>
      <c r="M32" s="1"/>
      <c r="N32" s="1"/>
      <c r="O32" s="1"/>
      <c r="P32" s="1"/>
      <c r="Q32" s="1"/>
      <c r="R32" s="1"/>
      <c r="S32" s="1"/>
      <c r="T32" s="1"/>
    </row>
    <row r="33" spans="1:20" ht="18">
      <c r="A33" s="127" t="s">
        <v>132</v>
      </c>
      <c r="B33" s="130"/>
      <c r="C33" s="128"/>
      <c r="D33" s="130"/>
      <c r="E33" s="145"/>
      <c r="F33" s="214"/>
      <c r="G33" s="145"/>
      <c r="H33" s="214"/>
      <c r="I33" s="145"/>
      <c r="J33" s="88"/>
      <c r="K33" s="75"/>
      <c r="L33" s="5"/>
      <c r="M33" s="1"/>
      <c r="N33" s="1"/>
      <c r="O33" s="107"/>
      <c r="P33" s="1"/>
      <c r="Q33" s="1"/>
      <c r="R33" s="1"/>
      <c r="S33" s="1"/>
      <c r="T33" s="1"/>
    </row>
    <row r="34" spans="1:20" ht="18">
      <c r="A34" s="127"/>
      <c r="B34" s="130" t="s">
        <v>133</v>
      </c>
      <c r="C34" s="128">
        <v>2290</v>
      </c>
      <c r="D34" s="253">
        <v>0</v>
      </c>
      <c r="E34" s="145"/>
      <c r="F34" s="214"/>
      <c r="G34" s="145"/>
      <c r="I34" s="145"/>
      <c r="J34" s="88">
        <v>2290</v>
      </c>
      <c r="K34" s="75"/>
      <c r="L34" s="5"/>
      <c r="M34" s="1"/>
      <c r="N34" s="1"/>
      <c r="O34" s="1"/>
      <c r="P34" s="1"/>
      <c r="Q34" s="1"/>
      <c r="R34" s="1"/>
      <c r="S34" s="1"/>
      <c r="T34" s="1"/>
    </row>
    <row r="35" spans="1:20" ht="21" customHeight="1">
      <c r="A35" s="127"/>
      <c r="B35" s="130"/>
      <c r="C35" s="128"/>
      <c r="D35" s="130"/>
      <c r="E35" s="145"/>
      <c r="F35" s="214"/>
      <c r="G35" s="145"/>
      <c r="H35" s="214"/>
      <c r="I35" s="145"/>
      <c r="J35" s="88"/>
      <c r="K35" s="75"/>
      <c r="L35" s="5"/>
      <c r="M35" s="1"/>
      <c r="N35" s="1"/>
      <c r="O35" s="1"/>
      <c r="P35" s="1"/>
      <c r="Q35" s="1"/>
      <c r="R35" s="1"/>
      <c r="S35" s="1"/>
      <c r="T35" s="1"/>
    </row>
    <row r="36" spans="1:20" ht="21" customHeight="1">
      <c r="A36" s="127" t="s">
        <v>146</v>
      </c>
      <c r="B36" s="130"/>
      <c r="C36" s="128">
        <f>+D36+J36</f>
        <v>-3769</v>
      </c>
      <c r="D36" s="251">
        <f>SUM(E36:H36)</f>
        <v>-3640</v>
      </c>
      <c r="E36" s="145">
        <v>0</v>
      </c>
      <c r="F36" s="214">
        <v>0</v>
      </c>
      <c r="G36" s="145"/>
      <c r="H36" s="214">
        <v>-3640</v>
      </c>
      <c r="I36" s="145"/>
      <c r="J36" s="88">
        <v>-129</v>
      </c>
      <c r="K36" s="75"/>
      <c r="L36" s="5"/>
      <c r="M36" s="1"/>
      <c r="N36" s="1"/>
      <c r="O36" s="1"/>
      <c r="P36" s="1"/>
      <c r="Q36" s="1"/>
      <c r="R36" s="1"/>
      <c r="S36" s="1"/>
      <c r="T36" s="1"/>
    </row>
    <row r="37" spans="1:20" ht="21" customHeight="1">
      <c r="A37" s="127"/>
      <c r="B37" s="130"/>
      <c r="C37" s="128"/>
      <c r="D37" s="130"/>
      <c r="E37" s="145"/>
      <c r="F37" s="214"/>
      <c r="G37" s="145"/>
      <c r="H37" s="214"/>
      <c r="I37" s="145"/>
      <c r="J37" s="88"/>
      <c r="K37" s="75"/>
      <c r="L37" s="5"/>
      <c r="M37" s="1"/>
      <c r="N37" s="1"/>
      <c r="O37" s="1"/>
      <c r="P37" s="1"/>
      <c r="Q37" s="1"/>
      <c r="R37" s="1"/>
      <c r="S37" s="1"/>
      <c r="T37" s="1"/>
    </row>
    <row r="38" spans="1:20" ht="21" customHeight="1">
      <c r="A38" s="127" t="s">
        <v>107</v>
      </c>
      <c r="B38" s="130"/>
      <c r="C38" s="87"/>
      <c r="D38" s="130"/>
      <c r="E38" s="88"/>
      <c r="F38" s="214"/>
      <c r="G38" s="145"/>
      <c r="H38" s="214"/>
      <c r="I38" s="145"/>
      <c r="J38" s="88"/>
      <c r="K38" s="75"/>
      <c r="L38" s="5"/>
      <c r="M38" s="1"/>
      <c r="N38" s="1"/>
      <c r="O38" s="1"/>
      <c r="P38" s="1"/>
      <c r="Q38" s="1"/>
      <c r="R38" s="1"/>
      <c r="S38" s="1"/>
      <c r="T38" s="1"/>
    </row>
    <row r="39" spans="1:20" ht="21" customHeight="1">
      <c r="A39" s="127"/>
      <c r="B39" s="130" t="s">
        <v>108</v>
      </c>
      <c r="C39" s="146">
        <f>+D39+J39</f>
        <v>25921</v>
      </c>
      <c r="D39" s="147">
        <f>SUM(E39:H39)</f>
        <v>27104</v>
      </c>
      <c r="E39" s="148">
        <v>0</v>
      </c>
      <c r="F39" s="215">
        <f>+'CONS. COMPREHENSIVE INCOME'!H47</f>
        <v>-88</v>
      </c>
      <c r="G39" s="106"/>
      <c r="H39" s="215">
        <f>+'CONS. COMPREHENSIVE INCOME'!H53</f>
        <v>27192</v>
      </c>
      <c r="I39" s="106"/>
      <c r="J39" s="148">
        <f>+'CONS. COMPREHENSIVE INCOME'!H54</f>
        <v>-1183</v>
      </c>
      <c r="K39" s="75"/>
      <c r="L39" s="5"/>
      <c r="M39" s="1"/>
      <c r="N39" s="1"/>
      <c r="O39" s="1"/>
      <c r="P39" s="1"/>
      <c r="Q39" s="1"/>
      <c r="R39" s="1"/>
      <c r="S39" s="1"/>
      <c r="T39" s="1"/>
    </row>
    <row r="40" spans="1:20" ht="21" customHeight="1">
      <c r="A40" s="274" t="s">
        <v>158</v>
      </c>
      <c r="B40" s="141"/>
      <c r="C40" s="149">
        <f>SUM(C31:C39)</f>
        <v>210360</v>
      </c>
      <c r="D40" s="149">
        <f>SUM(D31:D39)</f>
        <v>199600</v>
      </c>
      <c r="E40" s="149">
        <v>182000</v>
      </c>
      <c r="F40" s="216">
        <f>SUM(F31:F39)</f>
        <v>-88</v>
      </c>
      <c r="G40" s="218"/>
      <c r="H40" s="216">
        <f>SUM(H31:H39)</f>
        <v>17688</v>
      </c>
      <c r="I40" s="218"/>
      <c r="J40" s="149">
        <f>SUM(J31:J39)</f>
        <v>10760</v>
      </c>
      <c r="K40" s="75"/>
      <c r="L40" s="5"/>
      <c r="M40" s="1"/>
      <c r="N40" s="254"/>
      <c r="O40" s="1"/>
      <c r="P40" s="1"/>
      <c r="Q40" s="1"/>
      <c r="R40" s="1"/>
      <c r="S40" s="1"/>
      <c r="T40" s="1"/>
    </row>
    <row r="41" spans="1:20" ht="21" customHeight="1">
      <c r="A41" s="29"/>
      <c r="B41" s="26"/>
      <c r="C41" s="26"/>
      <c r="D41" s="26"/>
      <c r="E41" s="32"/>
      <c r="F41" s="32"/>
      <c r="G41" s="32"/>
      <c r="H41" s="32"/>
      <c r="I41" s="32"/>
      <c r="J41" s="32"/>
      <c r="K41" s="75"/>
      <c r="L41" s="5"/>
      <c r="M41" s="1"/>
      <c r="N41" s="1"/>
      <c r="O41" s="1"/>
      <c r="P41" s="1"/>
      <c r="Q41" s="1"/>
      <c r="R41" s="1"/>
      <c r="S41" s="1"/>
      <c r="T41" s="1"/>
    </row>
    <row r="42" spans="1:20" ht="21" customHeight="1">
      <c r="A42" s="47" t="s">
        <v>155</v>
      </c>
      <c r="B42" s="26"/>
      <c r="C42" s="26"/>
      <c r="D42" s="26"/>
      <c r="E42" s="32"/>
      <c r="F42" s="32"/>
      <c r="G42" s="32"/>
      <c r="H42" s="32"/>
      <c r="I42" s="32"/>
      <c r="J42" s="32"/>
      <c r="K42" s="75"/>
      <c r="L42" s="5"/>
      <c r="M42" s="1"/>
      <c r="N42" s="1"/>
      <c r="O42" s="1"/>
      <c r="P42" s="1"/>
      <c r="Q42" s="1"/>
      <c r="R42" s="1"/>
      <c r="S42" s="1"/>
      <c r="T42" s="1"/>
    </row>
    <row r="43" spans="1:12" ht="21" customHeight="1">
      <c r="A43" s="29" t="s">
        <v>153</v>
      </c>
      <c r="B43" s="26" t="s">
        <v>154</v>
      </c>
      <c r="C43" s="26"/>
      <c r="D43" s="26"/>
      <c r="E43" s="32"/>
      <c r="F43" s="32"/>
      <c r="G43" s="32"/>
      <c r="H43" s="32"/>
      <c r="I43" s="32"/>
      <c r="J43" s="32"/>
      <c r="K43" s="6"/>
      <c r="L43" s="4"/>
    </row>
    <row r="44" spans="1:12" ht="27" customHeight="1">
      <c r="A44" s="29"/>
      <c r="B44" s="26"/>
      <c r="C44" s="26"/>
      <c r="D44" s="26"/>
      <c r="E44" s="32"/>
      <c r="F44" s="32"/>
      <c r="G44" s="32"/>
      <c r="H44" s="32"/>
      <c r="I44" s="32"/>
      <c r="J44" s="32"/>
      <c r="K44" s="6"/>
      <c r="L44" s="4"/>
    </row>
    <row r="45" spans="1:12" ht="23.25" customHeight="1">
      <c r="A45" s="33" t="s">
        <v>26</v>
      </c>
      <c r="J45" s="51"/>
      <c r="K45" s="6"/>
      <c r="L45" s="4"/>
    </row>
    <row r="46" spans="1:12" ht="23.25" customHeight="1">
      <c r="A46" s="33" t="s">
        <v>142</v>
      </c>
      <c r="J46" s="51"/>
      <c r="K46" s="6"/>
      <c r="L46" s="4"/>
    </row>
    <row r="47" spans="1:12" ht="21" customHeight="1">
      <c r="A47" s="29"/>
      <c r="B47" s="26"/>
      <c r="C47" s="26"/>
      <c r="D47" s="26"/>
      <c r="E47" s="32"/>
      <c r="F47" s="32"/>
      <c r="G47" s="32"/>
      <c r="H47" s="32"/>
      <c r="I47" s="32"/>
      <c r="J47" s="32"/>
      <c r="K47" s="6"/>
      <c r="L47" s="4"/>
    </row>
    <row r="48" spans="1:12" ht="21" customHeight="1">
      <c r="A48" s="25"/>
      <c r="B48" s="33"/>
      <c r="C48" s="33"/>
      <c r="D48" s="33"/>
      <c r="E48" s="37"/>
      <c r="F48" s="37"/>
      <c r="G48" s="51"/>
      <c r="H48" s="37"/>
      <c r="I48" s="51"/>
      <c r="J48" s="37"/>
      <c r="K48" s="6"/>
      <c r="L48" s="4"/>
    </row>
    <row r="49" spans="1:12" ht="18">
      <c r="A49" s="36"/>
      <c r="B49" s="38"/>
      <c r="C49" s="38"/>
      <c r="D49" s="38"/>
      <c r="E49" s="37"/>
      <c r="F49" s="37"/>
      <c r="G49" s="51"/>
      <c r="H49" s="37"/>
      <c r="I49" s="51"/>
      <c r="J49" s="37"/>
      <c r="K49" s="4"/>
      <c r="L49" s="4"/>
    </row>
    <row r="50" spans="1:12" ht="18">
      <c r="A50" s="36"/>
      <c r="B50" s="33"/>
      <c r="C50" s="33"/>
      <c r="D50" s="33"/>
      <c r="E50" s="37"/>
      <c r="F50" s="37"/>
      <c r="G50" s="51"/>
      <c r="H50" s="37"/>
      <c r="I50" s="51"/>
      <c r="J50" s="37"/>
      <c r="K50" s="4"/>
      <c r="L50" s="4"/>
    </row>
    <row r="51" spans="1:12" ht="18">
      <c r="A51" s="36"/>
      <c r="B51" s="38"/>
      <c r="C51" s="38"/>
      <c r="D51" s="38"/>
      <c r="E51" s="37"/>
      <c r="F51" s="37"/>
      <c r="G51" s="51"/>
      <c r="H51" s="37"/>
      <c r="I51" s="51"/>
      <c r="J51" s="37"/>
      <c r="K51" s="4"/>
      <c r="L51" s="4"/>
    </row>
    <row r="52" spans="1:12" ht="18">
      <c r="A52" s="36"/>
      <c r="B52" s="33"/>
      <c r="C52" s="33"/>
      <c r="D52" s="33"/>
      <c r="E52" s="37"/>
      <c r="F52" s="37"/>
      <c r="G52" s="51"/>
      <c r="H52" s="37"/>
      <c r="I52" s="51"/>
      <c r="J52" s="37"/>
      <c r="K52" s="4"/>
      <c r="L52" s="4"/>
    </row>
    <row r="53" spans="1:12" ht="18">
      <c r="A53" s="36"/>
      <c r="B53" s="33"/>
      <c r="C53" s="33"/>
      <c r="D53" s="33"/>
      <c r="E53" s="37"/>
      <c r="F53" s="37"/>
      <c r="G53" s="51"/>
      <c r="H53" s="37"/>
      <c r="I53" s="51"/>
      <c r="J53" s="37"/>
      <c r="K53" s="4"/>
      <c r="L53" s="4"/>
    </row>
    <row r="54" spans="1:12" ht="15">
      <c r="A54" s="11"/>
      <c r="B54" s="4"/>
      <c r="C54" s="4"/>
      <c r="D54" s="4"/>
      <c r="E54" s="12"/>
      <c r="F54" s="12"/>
      <c r="G54" s="14"/>
      <c r="H54" s="12"/>
      <c r="I54" s="14"/>
      <c r="J54" s="12"/>
      <c r="K54" s="4"/>
      <c r="L54" s="4"/>
    </row>
    <row r="55" spans="1:12" ht="15">
      <c r="A55" s="11"/>
      <c r="B55" s="4"/>
      <c r="C55" s="4"/>
      <c r="D55" s="4"/>
      <c r="E55" s="12"/>
      <c r="F55" s="12"/>
      <c r="G55" s="14"/>
      <c r="H55" s="12"/>
      <c r="I55" s="14"/>
      <c r="J55" s="12"/>
      <c r="K55" s="4"/>
      <c r="L55" s="4"/>
    </row>
    <row r="56" spans="1:12" ht="15">
      <c r="A56" s="11"/>
      <c r="B56" s="4"/>
      <c r="C56" s="4"/>
      <c r="D56" s="4"/>
      <c r="E56" s="12"/>
      <c r="F56" s="12"/>
      <c r="G56" s="14"/>
      <c r="H56" s="12"/>
      <c r="I56" s="14"/>
      <c r="J56" s="12"/>
      <c r="K56" s="4"/>
      <c r="L56" s="4"/>
    </row>
    <row r="57" spans="1:12" ht="15">
      <c r="A57" s="11"/>
      <c r="B57" s="4"/>
      <c r="C57" s="4"/>
      <c r="D57" s="4"/>
      <c r="E57" s="12"/>
      <c r="F57" s="12"/>
      <c r="G57" s="14"/>
      <c r="H57" s="12"/>
      <c r="I57" s="14"/>
      <c r="J57" s="12"/>
      <c r="K57" s="4"/>
      <c r="L57" s="4"/>
    </row>
    <row r="58" spans="1:12" ht="15">
      <c r="A58" s="11"/>
      <c r="B58" s="4"/>
      <c r="C58" s="4"/>
      <c r="D58" s="4"/>
      <c r="E58" s="12"/>
      <c r="F58" s="12"/>
      <c r="G58" s="14"/>
      <c r="H58" s="12"/>
      <c r="I58" s="14"/>
      <c r="J58" s="12"/>
      <c r="K58" s="4"/>
      <c r="L58" s="4"/>
    </row>
    <row r="59" spans="1:12" ht="15">
      <c r="A59" s="11"/>
      <c r="B59" s="4"/>
      <c r="C59" s="4"/>
      <c r="D59" s="4"/>
      <c r="E59" s="12"/>
      <c r="F59" s="12"/>
      <c r="G59" s="14"/>
      <c r="H59" s="12"/>
      <c r="I59" s="14"/>
      <c r="J59" s="12"/>
      <c r="K59" s="4"/>
      <c r="L59" s="4"/>
    </row>
    <row r="60" spans="1:12" ht="15">
      <c r="A60" s="11"/>
      <c r="B60" s="4"/>
      <c r="C60" s="4"/>
      <c r="D60" s="4"/>
      <c r="E60" s="12"/>
      <c r="F60" s="12"/>
      <c r="G60" s="14"/>
      <c r="H60" s="12"/>
      <c r="I60" s="14"/>
      <c r="J60" s="12"/>
      <c r="K60" s="4"/>
      <c r="L60" s="4"/>
    </row>
    <row r="61" spans="1:12" ht="15">
      <c r="A61" s="11"/>
      <c r="B61" s="4"/>
      <c r="C61" s="4"/>
      <c r="D61" s="4"/>
      <c r="E61" s="12"/>
      <c r="F61" s="12"/>
      <c r="G61" s="14"/>
      <c r="H61" s="12"/>
      <c r="I61" s="14"/>
      <c r="J61" s="12"/>
      <c r="K61" s="4"/>
      <c r="L61" s="4"/>
    </row>
    <row r="62" spans="1:12" ht="15">
      <c r="A62" s="11"/>
      <c r="B62" s="4"/>
      <c r="C62" s="4"/>
      <c r="D62" s="4"/>
      <c r="E62" s="12"/>
      <c r="F62" s="12"/>
      <c r="G62" s="14"/>
      <c r="H62" s="12"/>
      <c r="I62" s="14"/>
      <c r="J62" s="12"/>
      <c r="K62" s="4"/>
      <c r="L62" s="4"/>
    </row>
    <row r="63" spans="1:12" ht="15">
      <c r="A63" s="11"/>
      <c r="B63" s="4"/>
      <c r="C63" s="4"/>
      <c r="D63" s="4"/>
      <c r="E63" s="12"/>
      <c r="F63" s="12"/>
      <c r="G63" s="14"/>
      <c r="H63" s="12"/>
      <c r="I63" s="14"/>
      <c r="J63" s="12"/>
      <c r="K63" s="4"/>
      <c r="L63" s="4"/>
    </row>
    <row r="64" spans="1:12" ht="15">
      <c r="A64" s="11"/>
      <c r="B64" s="4"/>
      <c r="C64" s="4"/>
      <c r="D64" s="4"/>
      <c r="E64" s="12"/>
      <c r="F64" s="12"/>
      <c r="G64" s="14"/>
      <c r="H64" s="12"/>
      <c r="I64" s="14"/>
      <c r="J64" s="12"/>
      <c r="K64" s="4"/>
      <c r="L64" s="4"/>
    </row>
    <row r="65" spans="1:12" ht="15">
      <c r="A65" s="11"/>
      <c r="B65" s="4"/>
      <c r="C65" s="4"/>
      <c r="D65" s="4"/>
      <c r="E65" s="12"/>
      <c r="F65" s="12"/>
      <c r="G65" s="14"/>
      <c r="H65" s="12"/>
      <c r="I65" s="14"/>
      <c r="J65" s="12"/>
      <c r="K65" s="4"/>
      <c r="L65" s="4"/>
    </row>
    <row r="66" spans="1:12" ht="15">
      <c r="A66" s="11"/>
      <c r="B66" s="4"/>
      <c r="C66" s="4"/>
      <c r="D66" s="4"/>
      <c r="E66" s="12"/>
      <c r="F66" s="12"/>
      <c r="G66" s="14"/>
      <c r="H66" s="12"/>
      <c r="I66" s="14"/>
      <c r="J66" s="12"/>
      <c r="K66" s="4"/>
      <c r="L66" s="4"/>
    </row>
    <row r="67" spans="1:12" ht="15">
      <c r="A67" s="11"/>
      <c r="B67" s="4"/>
      <c r="C67" s="4"/>
      <c r="D67" s="4"/>
      <c r="E67" s="12"/>
      <c r="F67" s="12"/>
      <c r="G67" s="14"/>
      <c r="H67" s="12"/>
      <c r="I67" s="14"/>
      <c r="J67" s="12"/>
      <c r="K67" s="4"/>
      <c r="L67" s="4"/>
    </row>
    <row r="68" spans="1:12" ht="15">
      <c r="A68" s="11"/>
      <c r="B68" s="4"/>
      <c r="C68" s="4"/>
      <c r="D68" s="4"/>
      <c r="E68" s="12"/>
      <c r="F68" s="12"/>
      <c r="G68" s="14"/>
      <c r="H68" s="12"/>
      <c r="I68" s="14"/>
      <c r="J68" s="12"/>
      <c r="K68" s="4"/>
      <c r="L68" s="4"/>
    </row>
    <row r="69" spans="1:12" ht="15">
      <c r="A69" s="11"/>
      <c r="B69" s="4"/>
      <c r="C69" s="4"/>
      <c r="D69" s="4"/>
      <c r="E69" s="12"/>
      <c r="F69" s="12"/>
      <c r="G69" s="14"/>
      <c r="H69" s="12"/>
      <c r="I69" s="14"/>
      <c r="J69" s="12"/>
      <c r="K69" s="4"/>
      <c r="L69" s="4"/>
    </row>
    <row r="70" spans="1:12" ht="15">
      <c r="A70" s="11"/>
      <c r="B70" s="4"/>
      <c r="C70" s="4"/>
      <c r="D70" s="4"/>
      <c r="E70" s="12"/>
      <c r="F70" s="12"/>
      <c r="G70" s="14"/>
      <c r="H70" s="12"/>
      <c r="I70" s="14"/>
      <c r="J70" s="12"/>
      <c r="K70" s="4"/>
      <c r="L70" s="4"/>
    </row>
    <row r="71" spans="1:12" ht="15">
      <c r="A71" s="11"/>
      <c r="B71" s="4"/>
      <c r="C71" s="4"/>
      <c r="D71" s="4"/>
      <c r="E71" s="12"/>
      <c r="F71" s="12"/>
      <c r="G71" s="14"/>
      <c r="H71" s="12"/>
      <c r="I71" s="14"/>
      <c r="J71" s="12"/>
      <c r="K71" s="4"/>
      <c r="L71" s="4"/>
    </row>
    <row r="72" spans="1:12" ht="15">
      <c r="A72" s="11"/>
      <c r="B72" s="4"/>
      <c r="C72" s="4"/>
      <c r="D72" s="4"/>
      <c r="E72" s="12"/>
      <c r="F72" s="12"/>
      <c r="G72" s="14"/>
      <c r="H72" s="12"/>
      <c r="I72" s="14"/>
      <c r="J72" s="12"/>
      <c r="K72" s="4"/>
      <c r="L72" s="4"/>
    </row>
    <row r="73" spans="1:12" ht="15">
      <c r="A73" s="11"/>
      <c r="B73" s="4"/>
      <c r="C73" s="4"/>
      <c r="D73" s="4"/>
      <c r="E73" s="12"/>
      <c r="F73" s="12"/>
      <c r="G73" s="14"/>
      <c r="H73" s="12"/>
      <c r="I73" s="14"/>
      <c r="J73" s="12"/>
      <c r="K73" s="4"/>
      <c r="L73" s="4"/>
    </row>
    <row r="74" spans="1:12" ht="15">
      <c r="A74" s="11"/>
      <c r="B74" s="4"/>
      <c r="C74" s="4"/>
      <c r="D74" s="4"/>
      <c r="E74" s="12"/>
      <c r="F74" s="12"/>
      <c r="G74" s="14"/>
      <c r="H74" s="12"/>
      <c r="I74" s="14"/>
      <c r="J74" s="12"/>
      <c r="K74" s="4"/>
      <c r="L74" s="4"/>
    </row>
    <row r="75" spans="1:12" ht="15">
      <c r="A75" s="11"/>
      <c r="B75" s="4"/>
      <c r="C75" s="4"/>
      <c r="D75" s="4"/>
      <c r="E75" s="12"/>
      <c r="F75" s="12"/>
      <c r="G75" s="14"/>
      <c r="H75" s="12"/>
      <c r="I75" s="14"/>
      <c r="J75" s="12"/>
      <c r="K75" s="4"/>
      <c r="L75" s="4"/>
    </row>
    <row r="76" spans="1:12" ht="15">
      <c r="A76" s="11"/>
      <c r="B76" s="4"/>
      <c r="C76" s="4"/>
      <c r="D76" s="4"/>
      <c r="E76" s="4"/>
      <c r="F76" s="4"/>
      <c r="G76" s="6"/>
      <c r="H76" s="4"/>
      <c r="I76" s="6"/>
      <c r="J76" s="4"/>
      <c r="K76" s="4"/>
      <c r="L76" s="4"/>
    </row>
    <row r="77" spans="1:12" ht="15">
      <c r="A77" s="11"/>
      <c r="B77" s="4"/>
      <c r="C77" s="4"/>
      <c r="D77" s="4"/>
      <c r="E77" s="4"/>
      <c r="F77" s="4"/>
      <c r="G77" s="6"/>
      <c r="H77" s="4"/>
      <c r="I77" s="6"/>
      <c r="J77" s="4"/>
      <c r="K77" s="4"/>
      <c r="L77" s="4"/>
    </row>
    <row r="78" spans="1:12" ht="15">
      <c r="A78" s="11"/>
      <c r="B78" s="4"/>
      <c r="C78" s="4"/>
      <c r="D78" s="4"/>
      <c r="E78" s="4"/>
      <c r="F78" s="4"/>
      <c r="G78" s="6"/>
      <c r="H78" s="4"/>
      <c r="I78" s="6"/>
      <c r="J78" s="4"/>
      <c r="K78" s="4"/>
      <c r="L78" s="4"/>
    </row>
    <row r="79" spans="1:12" ht="15">
      <c r="A79" s="11"/>
      <c r="B79" s="4"/>
      <c r="C79" s="4"/>
      <c r="D79" s="4"/>
      <c r="E79" s="4"/>
      <c r="F79" s="4"/>
      <c r="G79" s="6"/>
      <c r="H79" s="4"/>
      <c r="I79" s="6"/>
      <c r="J79" s="4"/>
      <c r="K79" s="4"/>
      <c r="L79" s="4"/>
    </row>
    <row r="80" spans="1:12" ht="15">
      <c r="A80" s="11"/>
      <c r="B80" s="4"/>
      <c r="C80" s="4"/>
      <c r="D80" s="4"/>
      <c r="E80" s="4"/>
      <c r="F80" s="4"/>
      <c r="G80" s="6"/>
      <c r="H80" s="4"/>
      <c r="I80" s="6"/>
      <c r="J80" s="4"/>
      <c r="K80" s="4"/>
      <c r="L80" s="4"/>
    </row>
    <row r="81" spans="1:12" ht="15">
      <c r="A81" s="11"/>
      <c r="B81" s="4"/>
      <c r="C81" s="4"/>
      <c r="D81" s="4"/>
      <c r="E81" s="4"/>
      <c r="F81" s="4"/>
      <c r="G81" s="6"/>
      <c r="H81" s="4"/>
      <c r="I81" s="6"/>
      <c r="J81" s="4"/>
      <c r="K81" s="4"/>
      <c r="L81" s="4"/>
    </row>
    <row r="82" spans="1:12" ht="15">
      <c r="A82" s="11"/>
      <c r="B82" s="4"/>
      <c r="C82" s="4"/>
      <c r="D82" s="4"/>
      <c r="E82" s="4"/>
      <c r="F82" s="4"/>
      <c r="G82" s="6"/>
      <c r="H82" s="4"/>
      <c r="I82" s="6"/>
      <c r="J82" s="4"/>
      <c r="K82" s="4"/>
      <c r="L82" s="4"/>
    </row>
    <row r="83" spans="1:12" ht="15">
      <c r="A83" s="11"/>
      <c r="B83" s="4"/>
      <c r="C83" s="4"/>
      <c r="D83" s="4"/>
      <c r="E83" s="4"/>
      <c r="F83" s="4"/>
      <c r="G83" s="6"/>
      <c r="H83" s="4"/>
      <c r="I83" s="6"/>
      <c r="J83" s="4"/>
      <c r="K83" s="4"/>
      <c r="L83" s="4"/>
    </row>
    <row r="84" spans="1:12" ht="15">
      <c r="A84" s="11"/>
      <c r="B84" s="4"/>
      <c r="C84" s="4"/>
      <c r="D84" s="4"/>
      <c r="E84" s="4"/>
      <c r="F84" s="4"/>
      <c r="G84" s="6"/>
      <c r="H84" s="4"/>
      <c r="I84" s="6"/>
      <c r="J84" s="4"/>
      <c r="K84" s="4"/>
      <c r="L84" s="4"/>
    </row>
    <row r="85" spans="1:12" ht="15">
      <c r="A85" s="11"/>
      <c r="B85" s="4"/>
      <c r="C85" s="4"/>
      <c r="D85" s="4"/>
      <c r="E85" s="4"/>
      <c r="F85" s="4"/>
      <c r="G85" s="6"/>
      <c r="H85" s="4"/>
      <c r="I85" s="6"/>
      <c r="J85" s="4"/>
      <c r="K85" s="4"/>
      <c r="L85" s="4"/>
    </row>
    <row r="86" spans="1:12" ht="15">
      <c r="A86" s="11"/>
      <c r="B86" s="4"/>
      <c r="C86" s="4"/>
      <c r="D86" s="4"/>
      <c r="E86" s="4"/>
      <c r="F86" s="4"/>
      <c r="G86" s="6"/>
      <c r="H86" s="4"/>
      <c r="I86" s="6"/>
      <c r="J86" s="4"/>
      <c r="K86" s="4"/>
      <c r="L86" s="4"/>
    </row>
    <row r="87" spans="1:12" ht="15">
      <c r="A87" s="11"/>
      <c r="B87" s="4"/>
      <c r="C87" s="4"/>
      <c r="D87" s="4"/>
      <c r="E87" s="4"/>
      <c r="F87" s="4"/>
      <c r="G87" s="6"/>
      <c r="H87" s="4"/>
      <c r="I87" s="6"/>
      <c r="J87" s="4"/>
      <c r="K87" s="4"/>
      <c r="L87" s="4"/>
    </row>
    <row r="88" spans="1:12" ht="15">
      <c r="A88" s="11"/>
      <c r="B88" s="4"/>
      <c r="C88" s="4"/>
      <c r="D88" s="4"/>
      <c r="E88" s="4"/>
      <c r="F88" s="4"/>
      <c r="G88" s="6"/>
      <c r="H88" s="4"/>
      <c r="I88" s="6"/>
      <c r="J88" s="4"/>
      <c r="K88" s="4"/>
      <c r="L88" s="4"/>
    </row>
    <row r="89" spans="1:12" ht="15">
      <c r="A89" s="11"/>
      <c r="B89" s="4"/>
      <c r="C89" s="4"/>
      <c r="D89" s="4"/>
      <c r="E89" s="4"/>
      <c r="F89" s="4"/>
      <c r="G89" s="6"/>
      <c r="H89" s="4"/>
      <c r="I89" s="6"/>
      <c r="J89" s="4"/>
      <c r="K89" s="4"/>
      <c r="L89" s="4"/>
    </row>
    <row r="90" spans="1:12" ht="15">
      <c r="A90" s="11"/>
      <c r="B90" s="4"/>
      <c r="C90" s="4"/>
      <c r="D90" s="4"/>
      <c r="E90" s="4"/>
      <c r="F90" s="4"/>
      <c r="G90" s="6"/>
      <c r="H90" s="4"/>
      <c r="I90" s="6"/>
      <c r="J90" s="4"/>
      <c r="K90" s="4"/>
      <c r="L90" s="4"/>
    </row>
    <row r="91" spans="1:12" ht="15">
      <c r="A91" s="11"/>
      <c r="B91" s="4"/>
      <c r="C91" s="4"/>
      <c r="D91" s="4"/>
      <c r="E91" s="4"/>
      <c r="F91" s="4"/>
      <c r="G91" s="6"/>
      <c r="H91" s="4"/>
      <c r="I91" s="6"/>
      <c r="J91" s="4"/>
      <c r="K91" s="4"/>
      <c r="L91" s="4"/>
    </row>
    <row r="92" spans="1:12" ht="15">
      <c r="A92" s="11"/>
      <c r="B92" s="4"/>
      <c r="C92" s="4"/>
      <c r="D92" s="4"/>
      <c r="E92" s="4"/>
      <c r="F92" s="4"/>
      <c r="G92" s="6"/>
      <c r="H92" s="4"/>
      <c r="I92" s="6"/>
      <c r="J92" s="4"/>
      <c r="K92" s="4"/>
      <c r="L92" s="4"/>
    </row>
    <row r="93" spans="1:12" ht="15">
      <c r="A93" s="11"/>
      <c r="B93" s="4"/>
      <c r="C93" s="4"/>
      <c r="D93" s="4"/>
      <c r="E93" s="4"/>
      <c r="F93" s="4"/>
      <c r="G93" s="6"/>
      <c r="H93" s="4"/>
      <c r="I93" s="6"/>
      <c r="J93" s="4"/>
      <c r="K93" s="4"/>
      <c r="L93" s="4"/>
    </row>
    <row r="94" spans="1:12" ht="15">
      <c r="A94" s="11"/>
      <c r="B94" s="4"/>
      <c r="C94" s="4"/>
      <c r="D94" s="4"/>
      <c r="E94" s="4"/>
      <c r="F94" s="4"/>
      <c r="G94" s="6"/>
      <c r="H94" s="4"/>
      <c r="I94" s="6"/>
      <c r="J94" s="4"/>
      <c r="K94" s="4"/>
      <c r="L94" s="4"/>
    </row>
    <row r="95" spans="1:12" ht="15">
      <c r="A95" s="11"/>
      <c r="B95" s="4"/>
      <c r="C95" s="4"/>
      <c r="D95" s="4"/>
      <c r="E95" s="4"/>
      <c r="F95" s="4"/>
      <c r="G95" s="6"/>
      <c r="H95" s="4"/>
      <c r="I95" s="6"/>
      <c r="J95" s="4"/>
      <c r="K95" s="4"/>
      <c r="L95" s="4"/>
    </row>
    <row r="96" spans="1:12" ht="15">
      <c r="A96" s="11"/>
      <c r="B96" s="4"/>
      <c r="C96" s="4"/>
      <c r="D96" s="4"/>
      <c r="E96" s="4"/>
      <c r="F96" s="4"/>
      <c r="G96" s="6"/>
      <c r="H96" s="4"/>
      <c r="I96" s="6"/>
      <c r="J96" s="4"/>
      <c r="K96" s="4"/>
      <c r="L96" s="4"/>
    </row>
    <row r="97" spans="1:12" ht="15">
      <c r="A97" s="11"/>
      <c r="B97" s="4"/>
      <c r="C97" s="4"/>
      <c r="D97" s="4"/>
      <c r="E97" s="4"/>
      <c r="F97" s="4"/>
      <c r="G97" s="6"/>
      <c r="H97" s="4"/>
      <c r="I97" s="6"/>
      <c r="J97" s="4"/>
      <c r="K97" s="4"/>
      <c r="L97" s="4"/>
    </row>
    <row r="98" spans="1:12" ht="15">
      <c r="A98" s="11"/>
      <c r="B98" s="4"/>
      <c r="C98" s="4"/>
      <c r="D98" s="4"/>
      <c r="E98" s="4"/>
      <c r="F98" s="4"/>
      <c r="G98" s="6"/>
      <c r="H98" s="4"/>
      <c r="I98" s="6"/>
      <c r="J98" s="4"/>
      <c r="K98" s="4"/>
      <c r="L98" s="4"/>
    </row>
    <row r="99" spans="1:12" ht="15">
      <c r="A99" s="11"/>
      <c r="B99" s="4"/>
      <c r="C99" s="4"/>
      <c r="D99" s="4"/>
      <c r="E99" s="4"/>
      <c r="F99" s="4"/>
      <c r="G99" s="6"/>
      <c r="H99" s="4"/>
      <c r="I99" s="6"/>
      <c r="J99" s="4"/>
      <c r="K99" s="4"/>
      <c r="L99" s="4"/>
    </row>
    <row r="100" spans="1:12" ht="15">
      <c r="A100" s="11"/>
      <c r="B100" s="4"/>
      <c r="C100" s="4"/>
      <c r="D100" s="4"/>
      <c r="E100" s="4"/>
      <c r="F100" s="4"/>
      <c r="G100" s="6"/>
      <c r="H100" s="4"/>
      <c r="I100" s="6"/>
      <c r="J100" s="4"/>
      <c r="K100" s="4"/>
      <c r="L100" s="4"/>
    </row>
    <row r="101" spans="1:12" ht="15">
      <c r="A101" s="11"/>
      <c r="B101" s="4"/>
      <c r="C101" s="4"/>
      <c r="D101" s="4"/>
      <c r="E101" s="4"/>
      <c r="F101" s="4"/>
      <c r="G101" s="6"/>
      <c r="H101" s="4"/>
      <c r="I101" s="6"/>
      <c r="J101" s="4"/>
      <c r="K101" s="4"/>
      <c r="L101" s="4"/>
    </row>
    <row r="102" spans="1:12" ht="15">
      <c r="A102" s="11"/>
      <c r="B102" s="4"/>
      <c r="C102" s="4"/>
      <c r="D102" s="4"/>
      <c r="E102" s="4"/>
      <c r="F102" s="4"/>
      <c r="G102" s="6"/>
      <c r="H102" s="4"/>
      <c r="I102" s="6"/>
      <c r="J102" s="4"/>
      <c r="K102" s="4"/>
      <c r="L102" s="4"/>
    </row>
    <row r="103" spans="1:12" ht="15">
      <c r="A103" s="11"/>
      <c r="B103" s="4"/>
      <c r="C103" s="4"/>
      <c r="D103" s="4"/>
      <c r="E103" s="4"/>
      <c r="F103" s="4"/>
      <c r="G103" s="6"/>
      <c r="H103" s="4"/>
      <c r="I103" s="6"/>
      <c r="J103" s="4"/>
      <c r="K103" s="4"/>
      <c r="L103" s="4"/>
    </row>
    <row r="104" spans="1:12" ht="15">
      <c r="A104" s="11"/>
      <c r="B104" s="4"/>
      <c r="C104" s="4"/>
      <c r="D104" s="4"/>
      <c r="E104" s="4"/>
      <c r="F104" s="4"/>
      <c r="G104" s="6"/>
      <c r="H104" s="4"/>
      <c r="I104" s="6"/>
      <c r="J104" s="4"/>
      <c r="K104" s="4"/>
      <c r="L104" s="4"/>
    </row>
    <row r="105" spans="1:12" ht="15">
      <c r="A105" s="11"/>
      <c r="B105" s="4"/>
      <c r="C105" s="4"/>
      <c r="D105" s="4"/>
      <c r="E105" s="4"/>
      <c r="F105" s="4"/>
      <c r="G105" s="6"/>
      <c r="H105" s="4"/>
      <c r="I105" s="6"/>
      <c r="J105" s="4"/>
      <c r="K105" s="4"/>
      <c r="L105" s="4"/>
    </row>
    <row r="106" spans="1:12" ht="15">
      <c r="A106" s="11"/>
      <c r="B106" s="4"/>
      <c r="C106" s="4"/>
      <c r="D106" s="4"/>
      <c r="E106" s="4"/>
      <c r="F106" s="4"/>
      <c r="G106" s="6"/>
      <c r="H106" s="4"/>
      <c r="I106" s="6"/>
      <c r="J106" s="4"/>
      <c r="K106" s="4"/>
      <c r="L106" s="4"/>
    </row>
    <row r="107" spans="1:12" ht="15">
      <c r="A107" s="11"/>
      <c r="B107" s="4"/>
      <c r="C107" s="4"/>
      <c r="D107" s="4"/>
      <c r="E107" s="4"/>
      <c r="F107" s="4"/>
      <c r="G107" s="6"/>
      <c r="H107" s="4"/>
      <c r="I107" s="6"/>
      <c r="J107" s="4"/>
      <c r="K107" s="4"/>
      <c r="L107" s="4"/>
    </row>
    <row r="108" spans="1:12" ht="15">
      <c r="A108" s="11"/>
      <c r="B108" s="4"/>
      <c r="C108" s="4"/>
      <c r="D108" s="4"/>
      <c r="E108" s="4"/>
      <c r="F108" s="4"/>
      <c r="G108" s="6"/>
      <c r="H108" s="4"/>
      <c r="I108" s="6"/>
      <c r="J108" s="4"/>
      <c r="K108" s="4"/>
      <c r="L108" s="4"/>
    </row>
    <row r="109" spans="1:12" ht="15">
      <c r="A109" s="11"/>
      <c r="B109" s="4"/>
      <c r="C109" s="4"/>
      <c r="D109" s="4"/>
      <c r="E109" s="4"/>
      <c r="F109" s="4"/>
      <c r="G109" s="6"/>
      <c r="H109" s="4"/>
      <c r="I109" s="6"/>
      <c r="J109" s="4"/>
      <c r="K109" s="4"/>
      <c r="L109" s="4"/>
    </row>
    <row r="110" spans="1:12" ht="15">
      <c r="A110" s="11"/>
      <c r="B110" s="4"/>
      <c r="C110" s="4"/>
      <c r="D110" s="4"/>
      <c r="E110" s="4"/>
      <c r="F110" s="4"/>
      <c r="G110" s="6"/>
      <c r="H110" s="4"/>
      <c r="I110" s="6"/>
      <c r="J110" s="4"/>
      <c r="K110" s="4"/>
      <c r="L110" s="4"/>
    </row>
    <row r="111" spans="1:12" ht="15">
      <c r="A111" s="11"/>
      <c r="B111" s="4"/>
      <c r="C111" s="4"/>
      <c r="D111" s="4"/>
      <c r="E111" s="4"/>
      <c r="F111" s="4"/>
      <c r="G111" s="6"/>
      <c r="H111" s="4"/>
      <c r="I111" s="6"/>
      <c r="J111" s="4"/>
      <c r="K111" s="4"/>
      <c r="L111" s="4"/>
    </row>
    <row r="112" spans="1:12" ht="15">
      <c r="A112" s="11"/>
      <c r="B112" s="4"/>
      <c r="C112" s="4"/>
      <c r="D112" s="4"/>
      <c r="E112" s="4"/>
      <c r="F112" s="4"/>
      <c r="G112" s="6"/>
      <c r="H112" s="4"/>
      <c r="I112" s="6"/>
      <c r="J112" s="4"/>
      <c r="K112" s="4"/>
      <c r="L112" s="4"/>
    </row>
    <row r="113" spans="1:12" ht="15">
      <c r="A113" s="11"/>
      <c r="B113" s="4"/>
      <c r="C113" s="4"/>
      <c r="D113" s="4"/>
      <c r="E113" s="4"/>
      <c r="F113" s="4"/>
      <c r="G113" s="6"/>
      <c r="H113" s="4"/>
      <c r="I113" s="6"/>
      <c r="J113" s="4"/>
      <c r="K113" s="4"/>
      <c r="L113" s="4"/>
    </row>
    <row r="114" spans="1:12" ht="15">
      <c r="A114" s="11"/>
      <c r="B114" s="4"/>
      <c r="C114" s="4"/>
      <c r="D114" s="4"/>
      <c r="E114" s="4"/>
      <c r="F114" s="4"/>
      <c r="G114" s="6"/>
      <c r="H114" s="4"/>
      <c r="I114" s="6"/>
      <c r="J114" s="4"/>
      <c r="K114" s="4"/>
      <c r="L114" s="4"/>
    </row>
    <row r="115" spans="1:12" ht="15">
      <c r="A115" s="11"/>
      <c r="B115" s="4"/>
      <c r="C115" s="4"/>
      <c r="D115" s="4"/>
      <c r="E115" s="4"/>
      <c r="F115" s="4"/>
      <c r="G115" s="6"/>
      <c r="H115" s="4"/>
      <c r="I115" s="6"/>
      <c r="J115" s="4"/>
      <c r="K115" s="4"/>
      <c r="L115" s="4"/>
    </row>
    <row r="116" spans="1:12" ht="15">
      <c r="A116" s="11"/>
      <c r="B116" s="4"/>
      <c r="C116" s="4"/>
      <c r="D116" s="4"/>
      <c r="E116" s="4"/>
      <c r="F116" s="4"/>
      <c r="G116" s="6"/>
      <c r="H116" s="4"/>
      <c r="I116" s="6"/>
      <c r="J116" s="4"/>
      <c r="K116" s="4"/>
      <c r="L116" s="4"/>
    </row>
    <row r="117" spans="1:12" ht="15">
      <c r="A117" s="11"/>
      <c r="B117" s="4"/>
      <c r="C117" s="4"/>
      <c r="D117" s="4"/>
      <c r="E117" s="4"/>
      <c r="F117" s="4"/>
      <c r="G117" s="6"/>
      <c r="H117" s="4"/>
      <c r="I117" s="6"/>
      <c r="J117" s="4"/>
      <c r="K117" s="4"/>
      <c r="L117" s="4"/>
    </row>
    <row r="118" spans="1:12" ht="15">
      <c r="A118" s="11"/>
      <c r="B118" s="4"/>
      <c r="C118" s="4"/>
      <c r="D118" s="4"/>
      <c r="E118" s="4"/>
      <c r="F118" s="4"/>
      <c r="G118" s="6"/>
      <c r="H118" s="4"/>
      <c r="I118" s="6"/>
      <c r="J118" s="4"/>
      <c r="K118" s="4"/>
      <c r="L118" s="4"/>
    </row>
    <row r="119" spans="1:12" ht="15">
      <c r="A119" s="11"/>
      <c r="B119" s="4"/>
      <c r="C119" s="4"/>
      <c r="D119" s="4"/>
      <c r="E119" s="4"/>
      <c r="F119" s="4"/>
      <c r="G119" s="6"/>
      <c r="H119" s="4"/>
      <c r="I119" s="6"/>
      <c r="J119" s="4"/>
      <c r="K119" s="4"/>
      <c r="L119" s="4"/>
    </row>
    <row r="120" spans="1:12" ht="15">
      <c r="A120" s="11"/>
      <c r="B120" s="4"/>
      <c r="C120" s="4"/>
      <c r="D120" s="4"/>
      <c r="E120" s="4"/>
      <c r="F120" s="4"/>
      <c r="G120" s="6"/>
      <c r="H120" s="4"/>
      <c r="I120" s="6"/>
      <c r="J120" s="4"/>
      <c r="K120" s="4"/>
      <c r="L120" s="4"/>
    </row>
    <row r="121" spans="1:12" ht="15">
      <c r="A121" s="11"/>
      <c r="B121" s="4"/>
      <c r="C121" s="4"/>
      <c r="D121" s="4"/>
      <c r="E121" s="4"/>
      <c r="F121" s="4"/>
      <c r="G121" s="6"/>
      <c r="H121" s="4"/>
      <c r="I121" s="6"/>
      <c r="J121" s="4"/>
      <c r="K121" s="4"/>
      <c r="L121" s="4"/>
    </row>
    <row r="122" spans="1:12" ht="15">
      <c r="A122" s="11"/>
      <c r="B122" s="4"/>
      <c r="C122" s="4"/>
      <c r="D122" s="4"/>
      <c r="E122" s="4"/>
      <c r="F122" s="4"/>
      <c r="G122" s="6"/>
      <c r="H122" s="4"/>
      <c r="I122" s="6"/>
      <c r="J122" s="4"/>
      <c r="K122" s="4"/>
      <c r="L122" s="4"/>
    </row>
    <row r="123" spans="1:12" ht="15">
      <c r="A123" s="11"/>
      <c r="B123" s="4"/>
      <c r="C123" s="4"/>
      <c r="D123" s="4"/>
      <c r="E123" s="4"/>
      <c r="F123" s="4"/>
      <c r="G123" s="6"/>
      <c r="H123" s="4"/>
      <c r="I123" s="6"/>
      <c r="J123" s="4"/>
      <c r="K123" s="4"/>
      <c r="L123" s="4"/>
    </row>
    <row r="124" spans="1:12" ht="15">
      <c r="A124" s="11"/>
      <c r="B124" s="4"/>
      <c r="C124" s="4"/>
      <c r="D124" s="4"/>
      <c r="E124" s="4"/>
      <c r="F124" s="4"/>
      <c r="G124" s="6"/>
      <c r="H124" s="4"/>
      <c r="I124" s="6"/>
      <c r="J124" s="4"/>
      <c r="K124" s="4"/>
      <c r="L124" s="4"/>
    </row>
    <row r="125" spans="1:12" ht="15">
      <c r="A125" s="11"/>
      <c r="B125" s="4"/>
      <c r="C125" s="4"/>
      <c r="D125" s="4"/>
      <c r="E125" s="4"/>
      <c r="F125" s="4"/>
      <c r="G125" s="6"/>
      <c r="H125" s="4"/>
      <c r="I125" s="6"/>
      <c r="J125" s="4"/>
      <c r="K125" s="4"/>
      <c r="L125" s="4"/>
    </row>
    <row r="126" spans="1:12" ht="15">
      <c r="A126" s="11"/>
      <c r="B126" s="4"/>
      <c r="C126" s="4"/>
      <c r="D126" s="4"/>
      <c r="E126" s="4"/>
      <c r="F126" s="4"/>
      <c r="G126" s="6"/>
      <c r="H126" s="4"/>
      <c r="I126" s="6"/>
      <c r="J126" s="4"/>
      <c r="K126" s="4"/>
      <c r="L126" s="4"/>
    </row>
    <row r="127" spans="1:12" ht="15">
      <c r="A127" s="11"/>
      <c r="B127" s="4"/>
      <c r="C127" s="4"/>
      <c r="D127" s="4"/>
      <c r="E127" s="4"/>
      <c r="F127" s="4"/>
      <c r="G127" s="6"/>
      <c r="H127" s="4"/>
      <c r="I127" s="6"/>
      <c r="J127" s="4"/>
      <c r="K127" s="4"/>
      <c r="L127" s="4"/>
    </row>
    <row r="128" spans="1:12" ht="15">
      <c r="A128" s="11"/>
      <c r="B128" s="4"/>
      <c r="C128" s="4"/>
      <c r="D128" s="4"/>
      <c r="E128" s="4"/>
      <c r="F128" s="4"/>
      <c r="G128" s="6"/>
      <c r="H128" s="4"/>
      <c r="I128" s="6"/>
      <c r="J128" s="4"/>
      <c r="K128" s="4"/>
      <c r="L128" s="4"/>
    </row>
    <row r="129" spans="1:12" ht="15">
      <c r="A129" s="11"/>
      <c r="B129" s="4"/>
      <c r="C129" s="4"/>
      <c r="D129" s="4"/>
      <c r="E129" s="4"/>
      <c r="F129" s="4"/>
      <c r="G129" s="6"/>
      <c r="H129" s="4"/>
      <c r="I129" s="6"/>
      <c r="J129" s="4"/>
      <c r="K129" s="4"/>
      <c r="L129" s="4"/>
    </row>
    <row r="130" spans="1:12" ht="15">
      <c r="A130" s="11"/>
      <c r="B130" s="4"/>
      <c r="C130" s="4"/>
      <c r="D130" s="4"/>
      <c r="E130" s="4"/>
      <c r="F130" s="4"/>
      <c r="G130" s="6"/>
      <c r="H130" s="4"/>
      <c r="I130" s="6"/>
      <c r="J130" s="4"/>
      <c r="K130" s="4"/>
      <c r="L130" s="4"/>
    </row>
    <row r="131" spans="1:12" ht="15">
      <c r="A131" s="11"/>
      <c r="B131" s="4"/>
      <c r="C131" s="4"/>
      <c r="D131" s="4"/>
      <c r="E131" s="4"/>
      <c r="F131" s="4"/>
      <c r="G131" s="6"/>
      <c r="H131" s="4"/>
      <c r="I131" s="6"/>
      <c r="J131" s="4"/>
      <c r="K131" s="4"/>
      <c r="L131" s="4"/>
    </row>
    <row r="132" spans="1:12" ht="15">
      <c r="A132" s="11"/>
      <c r="B132" s="4"/>
      <c r="C132" s="4"/>
      <c r="D132" s="4"/>
      <c r="E132" s="4"/>
      <c r="F132" s="4"/>
      <c r="G132" s="6"/>
      <c r="H132" s="4"/>
      <c r="I132" s="6"/>
      <c r="J132" s="4"/>
      <c r="K132" s="4"/>
      <c r="L132" s="4"/>
    </row>
    <row r="133" spans="1:12" ht="15">
      <c r="A133" s="11"/>
      <c r="B133" s="4"/>
      <c r="C133" s="4"/>
      <c r="D133" s="4"/>
      <c r="E133" s="4"/>
      <c r="F133" s="4"/>
      <c r="G133" s="6"/>
      <c r="H133" s="4"/>
      <c r="I133" s="6"/>
      <c r="J133" s="4"/>
      <c r="K133" s="4"/>
      <c r="L133" s="4"/>
    </row>
    <row r="134" spans="1:12" ht="15">
      <c r="A134" s="11"/>
      <c r="B134" s="4"/>
      <c r="C134" s="4"/>
      <c r="D134" s="4"/>
      <c r="E134" s="4"/>
      <c r="F134" s="4"/>
      <c r="G134" s="6"/>
      <c r="H134" s="4"/>
      <c r="I134" s="6"/>
      <c r="J134" s="4"/>
      <c r="K134" s="4"/>
      <c r="L134" s="4"/>
    </row>
    <row r="135" spans="1:12" ht="15">
      <c r="A135" s="11"/>
      <c r="B135" s="4"/>
      <c r="C135" s="4"/>
      <c r="D135" s="4"/>
      <c r="E135" s="4"/>
      <c r="F135" s="4"/>
      <c r="G135" s="6"/>
      <c r="H135" s="4"/>
      <c r="I135" s="6"/>
      <c r="J135" s="4"/>
      <c r="K135" s="4"/>
      <c r="L135" s="4"/>
    </row>
    <row r="136" spans="1:12" ht="15">
      <c r="A136" s="11"/>
      <c r="B136" s="4"/>
      <c r="C136" s="4"/>
      <c r="D136" s="4"/>
      <c r="E136" s="4"/>
      <c r="F136" s="4"/>
      <c r="G136" s="6"/>
      <c r="H136" s="4"/>
      <c r="I136" s="6"/>
      <c r="J136" s="4"/>
      <c r="K136" s="4"/>
      <c r="L136" s="4"/>
    </row>
    <row r="137" spans="1:12" ht="15">
      <c r="A137" s="11"/>
      <c r="B137" s="4"/>
      <c r="C137" s="4"/>
      <c r="D137" s="4"/>
      <c r="E137" s="4"/>
      <c r="F137" s="4"/>
      <c r="G137" s="6"/>
      <c r="H137" s="4"/>
      <c r="I137" s="6"/>
      <c r="J137" s="4"/>
      <c r="K137" s="4"/>
      <c r="L137" s="4"/>
    </row>
    <row r="138" spans="1:12" ht="15">
      <c r="A138" s="11"/>
      <c r="B138" s="4"/>
      <c r="C138" s="4"/>
      <c r="D138" s="4"/>
      <c r="E138" s="4"/>
      <c r="F138" s="4"/>
      <c r="G138" s="6"/>
      <c r="H138" s="4"/>
      <c r="I138" s="6"/>
      <c r="J138" s="4"/>
      <c r="K138" s="4"/>
      <c r="L138" s="4"/>
    </row>
    <row r="139" spans="1:12" ht="15">
      <c r="A139" s="11"/>
      <c r="B139" s="4"/>
      <c r="C139" s="4"/>
      <c r="D139" s="4"/>
      <c r="E139" s="4"/>
      <c r="F139" s="4"/>
      <c r="G139" s="6"/>
      <c r="H139" s="4"/>
      <c r="I139" s="6"/>
      <c r="J139" s="4"/>
      <c r="K139" s="4"/>
      <c r="L139" s="4"/>
    </row>
    <row r="140" spans="1:12" ht="15">
      <c r="A140" s="11"/>
      <c r="B140" s="4"/>
      <c r="C140" s="4"/>
      <c r="D140" s="4"/>
      <c r="E140" s="4"/>
      <c r="F140" s="4"/>
      <c r="G140" s="6"/>
      <c r="H140" s="4"/>
      <c r="I140" s="6"/>
      <c r="J140" s="4"/>
      <c r="K140" s="4"/>
      <c r="L140" s="4"/>
    </row>
    <row r="141" spans="1:12" ht="15">
      <c r="A141" s="11"/>
      <c r="B141" s="4"/>
      <c r="C141" s="4"/>
      <c r="D141" s="4"/>
      <c r="E141" s="4"/>
      <c r="F141" s="4"/>
      <c r="G141" s="6"/>
      <c r="H141" s="4"/>
      <c r="I141" s="6"/>
      <c r="J141" s="4"/>
      <c r="K141" s="4"/>
      <c r="L141" s="4"/>
    </row>
    <row r="142" spans="1:12" ht="15">
      <c r="A142" s="11"/>
      <c r="B142" s="4"/>
      <c r="C142" s="4"/>
      <c r="D142" s="4"/>
      <c r="E142" s="4"/>
      <c r="F142" s="4"/>
      <c r="G142" s="6"/>
      <c r="H142" s="4"/>
      <c r="I142" s="6"/>
      <c r="J142" s="4"/>
      <c r="K142" s="4"/>
      <c r="L142" s="4"/>
    </row>
    <row r="143" spans="1:12" ht="15">
      <c r="A143" s="11"/>
      <c r="B143" s="4"/>
      <c r="C143" s="4"/>
      <c r="D143" s="4"/>
      <c r="E143" s="4"/>
      <c r="F143" s="4"/>
      <c r="G143" s="6"/>
      <c r="H143" s="4"/>
      <c r="I143" s="6"/>
      <c r="J143" s="4"/>
      <c r="K143" s="4"/>
      <c r="L143" s="4"/>
    </row>
    <row r="144" spans="1:12" ht="15">
      <c r="A144" s="11"/>
      <c r="B144" s="4"/>
      <c r="C144" s="4"/>
      <c r="D144" s="4"/>
      <c r="E144" s="4"/>
      <c r="F144" s="4"/>
      <c r="G144" s="6"/>
      <c r="H144" s="4"/>
      <c r="I144" s="6"/>
      <c r="J144" s="4"/>
      <c r="K144" s="4"/>
      <c r="L144" s="4"/>
    </row>
    <row r="145" spans="1:12" ht="15">
      <c r="A145" s="11"/>
      <c r="B145" s="4"/>
      <c r="C145" s="4"/>
      <c r="D145" s="4"/>
      <c r="E145" s="4"/>
      <c r="F145" s="4"/>
      <c r="G145" s="6"/>
      <c r="H145" s="4"/>
      <c r="I145" s="6"/>
      <c r="J145" s="4"/>
      <c r="K145" s="4"/>
      <c r="L145" s="4"/>
    </row>
    <row r="146" spans="1:12" ht="15">
      <c r="A146" s="11"/>
      <c r="B146" s="4"/>
      <c r="C146" s="4"/>
      <c r="D146" s="4"/>
      <c r="E146" s="4"/>
      <c r="F146" s="4"/>
      <c r="G146" s="6"/>
      <c r="H146" s="4"/>
      <c r="I146" s="6"/>
      <c r="J146" s="4"/>
      <c r="K146" s="4"/>
      <c r="L146" s="4"/>
    </row>
    <row r="147" spans="1:12" ht="15">
      <c r="A147" s="11"/>
      <c r="B147" s="4"/>
      <c r="C147" s="4"/>
      <c r="D147" s="4"/>
      <c r="E147" s="4"/>
      <c r="F147" s="4"/>
      <c r="G147" s="6"/>
      <c r="H147" s="4"/>
      <c r="I147" s="6"/>
      <c r="J147" s="4"/>
      <c r="K147" s="4"/>
      <c r="L147" s="4"/>
    </row>
    <row r="148" spans="1:12" ht="15">
      <c r="A148" s="11"/>
      <c r="B148" s="4"/>
      <c r="C148" s="4"/>
      <c r="D148" s="4"/>
      <c r="E148" s="4"/>
      <c r="F148" s="4"/>
      <c r="G148" s="6"/>
      <c r="H148" s="4"/>
      <c r="I148" s="6"/>
      <c r="J148" s="4"/>
      <c r="K148" s="4"/>
      <c r="L148" s="4"/>
    </row>
    <row r="149" spans="1:12" ht="15">
      <c r="A149" s="11"/>
      <c r="B149" s="4"/>
      <c r="C149" s="4"/>
      <c r="D149" s="4"/>
      <c r="E149" s="4"/>
      <c r="F149" s="4"/>
      <c r="G149" s="6"/>
      <c r="H149" s="4"/>
      <c r="I149" s="6"/>
      <c r="J149" s="4"/>
      <c r="K149" s="4"/>
      <c r="L149" s="4"/>
    </row>
    <row r="150" spans="1:12" ht="15">
      <c r="A150" s="11"/>
      <c r="B150" s="4"/>
      <c r="C150" s="4"/>
      <c r="D150" s="4"/>
      <c r="E150" s="4"/>
      <c r="F150" s="4"/>
      <c r="G150" s="6"/>
      <c r="H150" s="4"/>
      <c r="I150" s="6"/>
      <c r="J150" s="4"/>
      <c r="K150" s="4"/>
      <c r="L150" s="4"/>
    </row>
    <row r="151" spans="1:12" ht="15">
      <c r="A151" s="11"/>
      <c r="B151" s="4"/>
      <c r="C151" s="4"/>
      <c r="D151" s="4"/>
      <c r="E151" s="4"/>
      <c r="F151" s="4"/>
      <c r="G151" s="6"/>
      <c r="H151" s="4"/>
      <c r="I151" s="6"/>
      <c r="J151" s="4"/>
      <c r="K151" s="4"/>
      <c r="L151" s="4"/>
    </row>
    <row r="152" spans="1:12" ht="15">
      <c r="A152" s="11"/>
      <c r="B152" s="4"/>
      <c r="C152" s="4"/>
      <c r="D152" s="4"/>
      <c r="E152" s="4"/>
      <c r="F152" s="4"/>
      <c r="G152" s="6"/>
      <c r="H152" s="4"/>
      <c r="I152" s="6"/>
      <c r="J152" s="4"/>
      <c r="K152" s="4"/>
      <c r="L152" s="4"/>
    </row>
    <row r="153" spans="1:12" ht="15">
      <c r="A153" s="11"/>
      <c r="B153" s="4"/>
      <c r="C153" s="4"/>
      <c r="D153" s="4"/>
      <c r="E153" s="4"/>
      <c r="F153" s="4"/>
      <c r="G153" s="6"/>
      <c r="H153" s="4"/>
      <c r="I153" s="6"/>
      <c r="J153" s="4"/>
      <c r="K153" s="4"/>
      <c r="L153" s="4"/>
    </row>
    <row r="154" spans="1:12" ht="15">
      <c r="A154" s="11"/>
      <c r="B154" s="4"/>
      <c r="C154" s="4"/>
      <c r="D154" s="4"/>
      <c r="E154" s="4"/>
      <c r="F154" s="4"/>
      <c r="G154" s="6"/>
      <c r="H154" s="4"/>
      <c r="I154" s="6"/>
      <c r="J154" s="4"/>
      <c r="K154" s="4"/>
      <c r="L154" s="4"/>
    </row>
    <row r="155" spans="1:12" ht="15">
      <c r="A155" s="11"/>
      <c r="B155" s="4"/>
      <c r="C155" s="4"/>
      <c r="D155" s="4"/>
      <c r="E155" s="4"/>
      <c r="F155" s="4"/>
      <c r="G155" s="6"/>
      <c r="H155" s="4"/>
      <c r="I155" s="6"/>
      <c r="J155" s="4"/>
      <c r="K155" s="4"/>
      <c r="L155" s="4"/>
    </row>
    <row r="156" spans="1:12" ht="15">
      <c r="A156" s="11"/>
      <c r="B156" s="4"/>
      <c r="C156" s="4"/>
      <c r="D156" s="4"/>
      <c r="E156" s="4"/>
      <c r="F156" s="4"/>
      <c r="G156" s="6"/>
      <c r="H156" s="4"/>
      <c r="I156" s="6"/>
      <c r="J156" s="4"/>
      <c r="K156" s="4"/>
      <c r="L156" s="4"/>
    </row>
    <row r="157" spans="1:12" ht="15">
      <c r="A157" s="11"/>
      <c r="B157" s="4"/>
      <c r="C157" s="4"/>
      <c r="D157" s="4"/>
      <c r="E157" s="4"/>
      <c r="F157" s="4"/>
      <c r="G157" s="6"/>
      <c r="H157" s="4"/>
      <c r="I157" s="6"/>
      <c r="J157" s="4"/>
      <c r="K157" s="4"/>
      <c r="L157" s="4"/>
    </row>
    <row r="158" spans="1:12" ht="15">
      <c r="A158" s="11"/>
      <c r="B158" s="4"/>
      <c r="C158" s="4"/>
      <c r="D158" s="4"/>
      <c r="E158" s="4"/>
      <c r="F158" s="4"/>
      <c r="G158" s="6"/>
      <c r="H158" s="4"/>
      <c r="I158" s="6"/>
      <c r="J158" s="4"/>
      <c r="K158" s="4"/>
      <c r="L158" s="4"/>
    </row>
    <row r="159" spans="1:12" ht="15">
      <c r="A159" s="11"/>
      <c r="B159" s="4"/>
      <c r="C159" s="4"/>
      <c r="D159" s="4"/>
      <c r="E159" s="4"/>
      <c r="F159" s="4"/>
      <c r="G159" s="6"/>
      <c r="H159" s="4"/>
      <c r="I159" s="6"/>
      <c r="J159" s="4"/>
      <c r="K159" s="4"/>
      <c r="L159" s="4"/>
    </row>
    <row r="160" spans="1:12" ht="15">
      <c r="A160" s="11"/>
      <c r="B160" s="4"/>
      <c r="C160" s="4"/>
      <c r="D160" s="4"/>
      <c r="E160" s="4"/>
      <c r="F160" s="4"/>
      <c r="G160" s="6"/>
      <c r="H160" s="4"/>
      <c r="I160" s="6"/>
      <c r="J160" s="4"/>
      <c r="K160" s="4"/>
      <c r="L160" s="4"/>
    </row>
    <row r="161" spans="1:12" ht="15">
      <c r="A161" s="11"/>
      <c r="B161" s="4"/>
      <c r="C161" s="4"/>
      <c r="D161" s="4"/>
      <c r="E161" s="4"/>
      <c r="F161" s="4"/>
      <c r="G161" s="6"/>
      <c r="H161" s="4"/>
      <c r="I161" s="6"/>
      <c r="J161" s="4"/>
      <c r="K161" s="4"/>
      <c r="L161" s="4"/>
    </row>
    <row r="162" spans="1:12" ht="15">
      <c r="A162" s="11"/>
      <c r="B162" s="4"/>
      <c r="C162" s="4"/>
      <c r="D162" s="4"/>
      <c r="E162" s="4"/>
      <c r="F162" s="4"/>
      <c r="G162" s="6"/>
      <c r="H162" s="4"/>
      <c r="I162" s="6"/>
      <c r="J162" s="4"/>
      <c r="K162" s="4"/>
      <c r="L162" s="4"/>
    </row>
    <row r="163" spans="1:12" ht="15">
      <c r="A163" s="11"/>
      <c r="B163" s="4"/>
      <c r="C163" s="4"/>
      <c r="D163" s="4"/>
      <c r="E163" s="4"/>
      <c r="F163" s="4"/>
      <c r="G163" s="6"/>
      <c r="H163" s="4"/>
      <c r="I163" s="6"/>
      <c r="J163" s="4"/>
      <c r="K163" s="4"/>
      <c r="L163" s="4"/>
    </row>
    <row r="164" spans="1:12" ht="15">
      <c r="A164" s="11"/>
      <c r="B164" s="4"/>
      <c r="C164" s="4"/>
      <c r="D164" s="4"/>
      <c r="E164" s="4"/>
      <c r="F164" s="4"/>
      <c r="G164" s="6"/>
      <c r="H164" s="4"/>
      <c r="I164" s="6"/>
      <c r="J164" s="4"/>
      <c r="K164" s="4"/>
      <c r="L164" s="4"/>
    </row>
    <row r="165" spans="1:12" ht="15">
      <c r="A165" s="11"/>
      <c r="B165" s="4"/>
      <c r="C165" s="4"/>
      <c r="D165" s="4"/>
      <c r="E165" s="4"/>
      <c r="F165" s="4"/>
      <c r="G165" s="6"/>
      <c r="H165" s="4"/>
      <c r="I165" s="6"/>
      <c r="J165" s="4"/>
      <c r="K165" s="4"/>
      <c r="L165" s="4"/>
    </row>
    <row r="166" spans="1:12" ht="15">
      <c r="A166" s="11"/>
      <c r="B166" s="4"/>
      <c r="C166" s="4"/>
      <c r="D166" s="4"/>
      <c r="E166" s="4"/>
      <c r="F166" s="4"/>
      <c r="G166" s="6"/>
      <c r="H166" s="4"/>
      <c r="I166" s="6"/>
      <c r="J166" s="4"/>
      <c r="K166" s="4"/>
      <c r="L166" s="4"/>
    </row>
    <row r="167" spans="1:12" ht="15">
      <c r="A167" s="11"/>
      <c r="B167" s="4"/>
      <c r="C167" s="4"/>
      <c r="D167" s="4"/>
      <c r="E167" s="4"/>
      <c r="F167" s="4"/>
      <c r="G167" s="6"/>
      <c r="H167" s="4"/>
      <c r="I167" s="6"/>
      <c r="J167" s="4"/>
      <c r="K167" s="4"/>
      <c r="L167" s="4"/>
    </row>
    <row r="168" spans="1:12" ht="15">
      <c r="A168" s="11"/>
      <c r="B168" s="4"/>
      <c r="C168" s="4"/>
      <c r="D168" s="4"/>
      <c r="E168" s="4"/>
      <c r="F168" s="4"/>
      <c r="G168" s="6"/>
      <c r="H168" s="4"/>
      <c r="I168" s="6"/>
      <c r="J168" s="4"/>
      <c r="K168" s="4"/>
      <c r="L168" s="4"/>
    </row>
    <row r="169" spans="1:12" ht="15">
      <c r="A169" s="11"/>
      <c r="B169" s="4"/>
      <c r="C169" s="4"/>
      <c r="D169" s="4"/>
      <c r="E169" s="4"/>
      <c r="F169" s="4"/>
      <c r="G169" s="6"/>
      <c r="H169" s="4"/>
      <c r="I169" s="6"/>
      <c r="J169" s="4"/>
      <c r="K169" s="4"/>
      <c r="L169" s="4"/>
    </row>
    <row r="170" spans="1:12" ht="15">
      <c r="A170" s="11"/>
      <c r="B170" s="4"/>
      <c r="C170" s="4"/>
      <c r="D170" s="4"/>
      <c r="E170" s="4"/>
      <c r="F170" s="4"/>
      <c r="G170" s="6"/>
      <c r="H170" s="4"/>
      <c r="I170" s="6"/>
      <c r="J170" s="4"/>
      <c r="K170" s="4"/>
      <c r="L170" s="4"/>
    </row>
    <row r="171" spans="1:12" ht="15">
      <c r="A171" s="11"/>
      <c r="B171" s="4"/>
      <c r="C171" s="4"/>
      <c r="D171" s="4"/>
      <c r="E171" s="4"/>
      <c r="F171" s="4"/>
      <c r="G171" s="6"/>
      <c r="H171" s="4"/>
      <c r="I171" s="6"/>
      <c r="J171" s="4"/>
      <c r="K171" s="4"/>
      <c r="L171" s="4"/>
    </row>
    <row r="172" spans="1:12" ht="15">
      <c r="A172" s="11"/>
      <c r="B172" s="4"/>
      <c r="C172" s="4"/>
      <c r="D172" s="4"/>
      <c r="E172" s="4"/>
      <c r="F172" s="4"/>
      <c r="G172" s="6"/>
      <c r="H172" s="4"/>
      <c r="I172" s="6"/>
      <c r="J172" s="4"/>
      <c r="K172" s="4"/>
      <c r="L172" s="4"/>
    </row>
  </sheetData>
  <sheetProtection/>
  <mergeCells count="3">
    <mergeCell ref="H9:H10"/>
    <mergeCell ref="F9:F10"/>
    <mergeCell ref="C6:H6"/>
  </mergeCells>
  <printOptions horizontalCentered="1"/>
  <pageMargins left="0.03937007874015748" right="0.15748031496062992" top="0.35433070866141736" bottom="0.31496062992125984" header="0.15748031496062992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norazian</cp:lastModifiedBy>
  <cp:lastPrinted>2013-08-30T03:01:35Z</cp:lastPrinted>
  <dcterms:created xsi:type="dcterms:W3CDTF">1999-07-28T09:44:41Z</dcterms:created>
  <dcterms:modified xsi:type="dcterms:W3CDTF">2013-08-30T07:26:48Z</dcterms:modified>
  <cp:category/>
  <cp:version/>
  <cp:contentType/>
  <cp:contentStatus/>
</cp:coreProperties>
</file>